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F:\ET\DOTACE\OPŽP\Stříbrná_zeleň\rozpočty_k VZ\"/>
    </mc:Choice>
  </mc:AlternateContent>
  <xr:revisionPtr revIDLastSave="0" documentId="8_{ABEA2662-A0E9-4963-9366-726D23CBC03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Výsledek" sheetId="10" r:id="rId2"/>
    <sheet name="SO 01.01 - Výsadba stromů" sheetId="2" r:id="rId3"/>
    <sheet name="SO 01.02 - Výsadba keřů" sheetId="3" r:id="rId4"/>
    <sheet name="SO 01.03 - Založení trval..." sheetId="4" r:id="rId5"/>
    <sheet name="SO 01.04 - Trávníky a kvě..." sheetId="5" r:id="rId6"/>
    <sheet name="SO 01.05 - Mobiliář" sheetId="6" r:id="rId7"/>
    <sheet name="SO 01.06 - Následná péče ..." sheetId="7" r:id="rId8"/>
    <sheet name="SO 02.01 - Výsadba stromů..." sheetId="8" r:id="rId9"/>
    <sheet name="SO 02.02 - Následná péče ..." sheetId="9" r:id="rId10"/>
  </sheets>
  <definedNames>
    <definedName name="_xlnm._FilterDatabase" localSheetId="2" hidden="1">'SO 01.01 - Výsadba stromů'!$C$123:$L$242</definedName>
    <definedName name="_xlnm._FilterDatabase" localSheetId="3" hidden="1">'SO 01.02 - Výsadba keřů'!$C$123:$L$276</definedName>
    <definedName name="_xlnm._FilterDatabase" localSheetId="4" hidden="1">'SO 01.03 - Založení trval...'!$C$123:$L$226</definedName>
    <definedName name="_xlnm._FilterDatabase" localSheetId="5" hidden="1">'SO 01.04 - Trávníky a kvě...'!$C$122:$L$237</definedName>
    <definedName name="_xlnm._FilterDatabase" localSheetId="6" hidden="1">'SO 01.05 - Mobiliář'!$C$124:$L$164</definedName>
    <definedName name="_xlnm._FilterDatabase" localSheetId="7" hidden="1">'SO 01.06 - Následná péče ...'!$C$120:$L$130</definedName>
    <definedName name="_xlnm._FilterDatabase" localSheetId="8" hidden="1">'SO 02.01 - Výsadba stromů...'!$C$123:$L$164</definedName>
    <definedName name="_xlnm._FilterDatabase" localSheetId="9" hidden="1">'SO 02.02 - Následná péče ...'!$C$120:$L$124</definedName>
    <definedName name="_xlnm.Print_Titles" localSheetId="0">'Rekapitulace stavby'!$92:$92</definedName>
    <definedName name="_xlnm.Print_Titles" localSheetId="2">'SO 01.01 - Výsadba stromů'!$123:$123</definedName>
    <definedName name="_xlnm.Print_Titles" localSheetId="3">'SO 01.02 - Výsadba keřů'!$123:$123</definedName>
    <definedName name="_xlnm.Print_Titles" localSheetId="4">'SO 01.03 - Založení trval...'!$123:$123</definedName>
    <definedName name="_xlnm.Print_Titles" localSheetId="5">'SO 01.04 - Trávníky a kvě...'!$122:$122</definedName>
    <definedName name="_xlnm.Print_Titles" localSheetId="6">'SO 01.05 - Mobiliář'!$124:$124</definedName>
    <definedName name="_xlnm.Print_Titles" localSheetId="7">'SO 01.06 - Následná péče ...'!$120:$120</definedName>
    <definedName name="_xlnm.Print_Titles" localSheetId="8">'SO 02.01 - Výsadba stromů...'!$123:$123</definedName>
    <definedName name="_xlnm.Print_Titles" localSheetId="9">'SO 02.02 - Následná péče ...'!$120:$120</definedName>
    <definedName name="_xlnm.Print_Area" localSheetId="0">'Rekapitulace stavby'!$D$4:$AO$76,'Rekapitulace stavby'!$C$82:$AQ$105</definedName>
    <definedName name="_xlnm.Print_Area" localSheetId="2">'SO 01.01 - Výsadba stromů'!$C$4:$K$76,'SO 01.01 - Výsadba stromů'!$C$82:$K$103,'SO 01.01 - Výsadba stromů'!$C$109:$L$242</definedName>
    <definedName name="_xlnm.Print_Area" localSheetId="3">'SO 01.02 - Výsadba keřů'!$C$4:$K$76,'SO 01.02 - Výsadba keřů'!$C$82:$K$103,'SO 01.02 - Výsadba keřů'!$C$109:$L$276</definedName>
    <definedName name="_xlnm.Print_Area" localSheetId="4">'SO 01.03 - Založení trval...'!$C$4:$K$76,'SO 01.03 - Založení trval...'!$C$82:$K$103,'SO 01.03 - Založení trval...'!$C$109:$L$226</definedName>
    <definedName name="_xlnm.Print_Area" localSheetId="5">'SO 01.04 - Trávníky a kvě...'!$C$4:$K$76,'SO 01.04 - Trávníky a kvě...'!$C$82:$K$102,'SO 01.04 - Trávníky a kvě...'!$C$108:$L$237</definedName>
    <definedName name="_xlnm.Print_Area" localSheetId="6">'SO 01.05 - Mobiliář'!$C$4:$K$76,'SO 01.05 - Mobiliář'!$C$82:$K$104,'SO 01.05 - Mobiliář'!$C$110:$L$164</definedName>
    <definedName name="_xlnm.Print_Area" localSheetId="7">'SO 01.06 - Následná péče ...'!$C$4:$K$76,'SO 01.06 - Následná péče ...'!$C$82:$K$100,'SO 01.06 - Následná péče ...'!$C$106:$L$130</definedName>
    <definedName name="_xlnm.Print_Area" localSheetId="8">'SO 02.01 - Výsadba stromů...'!$C$4:$K$76,'SO 02.01 - Výsadba stromů...'!$C$82:$K$103,'SO 02.01 - Výsadba stromů...'!$C$109:$L$164</definedName>
    <definedName name="_xlnm.Print_Area" localSheetId="9">'SO 02.02 - Následná péče ...'!$C$4:$K$76,'SO 02.02 - Následná péče ...'!$C$82:$K$100,'SO 02.02 - Následná péče ...'!$C$106:$L$124</definedName>
  </definedNames>
  <calcPr calcId="191029"/>
</workbook>
</file>

<file path=xl/calcChain.xml><?xml version="1.0" encoding="utf-8"?>
<calcChain xmlns="http://schemas.openxmlformats.org/spreadsheetml/2006/main">
  <c r="E7" i="10" l="1"/>
  <c r="D7" i="10"/>
  <c r="P150" i="5"/>
  <c r="D6" i="10" s="1"/>
  <c r="E6" i="10"/>
  <c r="AA123" i="9" l="1"/>
  <c r="AB122" i="9"/>
  <c r="AA122" i="9"/>
  <c r="AB121" i="9"/>
  <c r="AA121" i="9"/>
  <c r="AB120" i="9"/>
  <c r="AA120" i="9"/>
  <c r="AB119" i="9"/>
  <c r="AA119" i="9"/>
  <c r="AB118" i="9"/>
  <c r="AA118" i="9"/>
  <c r="AB115" i="9"/>
  <c r="AA115" i="9"/>
  <c r="AB113" i="9"/>
  <c r="AA113" i="9"/>
  <c r="AB112" i="9"/>
  <c r="AA112" i="9"/>
  <c r="AB111" i="9"/>
  <c r="AA111" i="9"/>
  <c r="AB110" i="9"/>
  <c r="AA110" i="9"/>
  <c r="AB109" i="9"/>
  <c r="AA109" i="9"/>
  <c r="AB108" i="9"/>
  <c r="AA108" i="9"/>
  <c r="AB107" i="9"/>
  <c r="AA107" i="9"/>
  <c r="AB106" i="9"/>
  <c r="AA106" i="9"/>
  <c r="AB105" i="9"/>
  <c r="AA105" i="9"/>
  <c r="AB104" i="9"/>
  <c r="AA104" i="9"/>
  <c r="AB103" i="9"/>
  <c r="AA103" i="9"/>
  <c r="AB102" i="9"/>
  <c r="AA102" i="9"/>
  <c r="AB101" i="9"/>
  <c r="AA101" i="9"/>
  <c r="AB100" i="9"/>
  <c r="AA100" i="9"/>
  <c r="AB99" i="9"/>
  <c r="AA99" i="9"/>
  <c r="AB98" i="9"/>
  <c r="AA98" i="9"/>
  <c r="AB97" i="9"/>
  <c r="AA97" i="9"/>
  <c r="AB96" i="9"/>
  <c r="AA96" i="9"/>
  <c r="AB95" i="9"/>
  <c r="AA95" i="9"/>
  <c r="AB94" i="9"/>
  <c r="AA94" i="9"/>
  <c r="AB91" i="9"/>
  <c r="AA91" i="9"/>
  <c r="AB89" i="9"/>
  <c r="AA89" i="9"/>
  <c r="AB88" i="9"/>
  <c r="AA88" i="9"/>
  <c r="AB87" i="9"/>
  <c r="AA87" i="9"/>
  <c r="AB86" i="9"/>
  <c r="AA86" i="9"/>
  <c r="AB85" i="9"/>
  <c r="AA85" i="9"/>
  <c r="AB84" i="9"/>
  <c r="AA84" i="9"/>
  <c r="AB83" i="9"/>
  <c r="AA83" i="9"/>
  <c r="AB82" i="9"/>
  <c r="AA82" i="9"/>
  <c r="AB81" i="9"/>
  <c r="AA81" i="9"/>
  <c r="AB80" i="9"/>
  <c r="AA80" i="9"/>
  <c r="AB79" i="9"/>
  <c r="AA79" i="9"/>
  <c r="AB78" i="9"/>
  <c r="AA78" i="9"/>
  <c r="AB77" i="9"/>
  <c r="AA77" i="9"/>
  <c r="AB76" i="9"/>
  <c r="AA76" i="9"/>
  <c r="AB75" i="9"/>
  <c r="AA75" i="9"/>
  <c r="AB74" i="9"/>
  <c r="AA74" i="9"/>
  <c r="AB73" i="9"/>
  <c r="AA73" i="9"/>
  <c r="AB72" i="9"/>
  <c r="AA72" i="9"/>
  <c r="AB71" i="9"/>
  <c r="AA71" i="9"/>
  <c r="AB70" i="9"/>
  <c r="AA70" i="9"/>
  <c r="AB69" i="9"/>
  <c r="AA69" i="9"/>
  <c r="AB68" i="9"/>
  <c r="AA68" i="9"/>
  <c r="AB67" i="9"/>
  <c r="AA67" i="9"/>
  <c r="AB66" i="9"/>
  <c r="AA66" i="9"/>
  <c r="AB65" i="9"/>
  <c r="AA65" i="9"/>
  <c r="AB64" i="9"/>
  <c r="AA64" i="9"/>
  <c r="AB63" i="9"/>
  <c r="AA63" i="9"/>
  <c r="AB62" i="9"/>
  <c r="AA62" i="9"/>
  <c r="AB61" i="9"/>
  <c r="AA61" i="9"/>
  <c r="AB60" i="9"/>
  <c r="AA60" i="9"/>
  <c r="AB59" i="9"/>
  <c r="AA59" i="9"/>
  <c r="AB58" i="9"/>
  <c r="AA58" i="9"/>
  <c r="AB57" i="9"/>
  <c r="AA57" i="9"/>
  <c r="AB56" i="9"/>
  <c r="AA56" i="9"/>
  <c r="AB55" i="9"/>
  <c r="AA55" i="9"/>
  <c r="AB54" i="9"/>
  <c r="AA54" i="9"/>
  <c r="AB53" i="9"/>
  <c r="AA53" i="9"/>
  <c r="AB52" i="9"/>
  <c r="AA52" i="9"/>
  <c r="AB51" i="9"/>
  <c r="AA51" i="9"/>
  <c r="AB50" i="9"/>
  <c r="AA50" i="9"/>
  <c r="AB49" i="9"/>
  <c r="AA49" i="9"/>
  <c r="AB48" i="9"/>
  <c r="AA48" i="9"/>
  <c r="AB47" i="9"/>
  <c r="AA47" i="9"/>
  <c r="AB46" i="9"/>
  <c r="AA46" i="9"/>
  <c r="AB45" i="9"/>
  <c r="AA45" i="9"/>
  <c r="AB44" i="9"/>
  <c r="AA44" i="9"/>
  <c r="AB43" i="9"/>
  <c r="AA43" i="9"/>
  <c r="AB42" i="9"/>
  <c r="AA42" i="9"/>
  <c r="AB41" i="9"/>
  <c r="AA41" i="9"/>
  <c r="AB35" i="9"/>
  <c r="AA35" i="9"/>
  <c r="AB34" i="9"/>
  <c r="AA34" i="9"/>
  <c r="AB33" i="9"/>
  <c r="AA33" i="9"/>
  <c r="AB32" i="9"/>
  <c r="AA32" i="9"/>
  <c r="AB31" i="9"/>
  <c r="AA31" i="9"/>
  <c r="AB30" i="9"/>
  <c r="AA30" i="9"/>
  <c r="AB29" i="9"/>
  <c r="AA29" i="9"/>
  <c r="AB28" i="9"/>
  <c r="AA28" i="9"/>
  <c r="AB27" i="9"/>
  <c r="AA27" i="9"/>
  <c r="AB26" i="9"/>
  <c r="AA26" i="9"/>
  <c r="AB25" i="9"/>
  <c r="AA25" i="9"/>
  <c r="AB24" i="9"/>
  <c r="AA24" i="9"/>
  <c r="AB23" i="9"/>
  <c r="AA23" i="9"/>
  <c r="AB22" i="9"/>
  <c r="AA22" i="9"/>
  <c r="AB21" i="9"/>
  <c r="AA21" i="9"/>
  <c r="AB20" i="9"/>
  <c r="AA20" i="9"/>
  <c r="AB19" i="9"/>
  <c r="AA19" i="9"/>
  <c r="AB18" i="9"/>
  <c r="AA18" i="9"/>
  <c r="AB17" i="9"/>
  <c r="AA17" i="9"/>
  <c r="AB16" i="9"/>
  <c r="AA16" i="9"/>
  <c r="AB15" i="9"/>
  <c r="AA15" i="9"/>
  <c r="AB14" i="9"/>
  <c r="AA14" i="9"/>
  <c r="AB13" i="9"/>
  <c r="AA13" i="9"/>
  <c r="AB12" i="9"/>
  <c r="AA12" i="9"/>
  <c r="AB11" i="9"/>
  <c r="AA11" i="9"/>
  <c r="AB10" i="9"/>
  <c r="AA10" i="9"/>
  <c r="AB9" i="9"/>
  <c r="AA9" i="9"/>
  <c r="AB8" i="9"/>
  <c r="AA8" i="9"/>
  <c r="AB7" i="9"/>
  <c r="AA7" i="9"/>
  <c r="AB6" i="9"/>
  <c r="AA6" i="9"/>
  <c r="AB5" i="9"/>
  <c r="AA5" i="9"/>
  <c r="AB4" i="9"/>
  <c r="AA4" i="9"/>
  <c r="AB3" i="9"/>
  <c r="AA3" i="9"/>
  <c r="AA163" i="8"/>
  <c r="AB162" i="8"/>
  <c r="AA162" i="8"/>
  <c r="AB161" i="8"/>
  <c r="AA161" i="8"/>
  <c r="AA160" i="8"/>
  <c r="AB159" i="8"/>
  <c r="AA159" i="8"/>
  <c r="AB158" i="8"/>
  <c r="AA158" i="8"/>
  <c r="AA157" i="8"/>
  <c r="AB156" i="8"/>
  <c r="AA156" i="8"/>
  <c r="AB155" i="8"/>
  <c r="AA155" i="8"/>
  <c r="AA154" i="8"/>
  <c r="AB153" i="8"/>
  <c r="AA153" i="8"/>
  <c r="AB152" i="8"/>
  <c r="AA152" i="8"/>
  <c r="AA151" i="8"/>
  <c r="AB150" i="8"/>
  <c r="AA150" i="8"/>
  <c r="AA149" i="8"/>
  <c r="AB148" i="8"/>
  <c r="AA148" i="8"/>
  <c r="AA147" i="8"/>
  <c r="AB146" i="8"/>
  <c r="AA146" i="8"/>
  <c r="AB145" i="8"/>
  <c r="AA145" i="8"/>
  <c r="AB144" i="8"/>
  <c r="AA144" i="8"/>
  <c r="AA143" i="8"/>
  <c r="AB142" i="8"/>
  <c r="AA142" i="8"/>
  <c r="AB141" i="8"/>
  <c r="AA141" i="8"/>
  <c r="AA140" i="8"/>
  <c r="AB139" i="8"/>
  <c r="AA139" i="8"/>
  <c r="AB138" i="8"/>
  <c r="AA138" i="8"/>
  <c r="AA137" i="8"/>
  <c r="AB136" i="8"/>
  <c r="AA136" i="8"/>
  <c r="AA135" i="8"/>
  <c r="AB134" i="8"/>
  <c r="AA134" i="8"/>
  <c r="AA133" i="8"/>
  <c r="AB132" i="8"/>
  <c r="AA132" i="8"/>
  <c r="AB131" i="8"/>
  <c r="AA131" i="8"/>
  <c r="AB130" i="8"/>
  <c r="AA130" i="8"/>
  <c r="AA129" i="8"/>
  <c r="AB128" i="8"/>
  <c r="AA128" i="8"/>
  <c r="AA127" i="8"/>
  <c r="AB126" i="8"/>
  <c r="AA126" i="8"/>
  <c r="AB125" i="8"/>
  <c r="AA125" i="8"/>
  <c r="AB124" i="8"/>
  <c r="AA124" i="8"/>
  <c r="AB123" i="8"/>
  <c r="AA123" i="8"/>
  <c r="AB122" i="8"/>
  <c r="AA122" i="8"/>
  <c r="AB121" i="8"/>
  <c r="AA121" i="8"/>
  <c r="AB118" i="8"/>
  <c r="AA118" i="8"/>
  <c r="AB116" i="8"/>
  <c r="AA116" i="8"/>
  <c r="AB115" i="8"/>
  <c r="AA115" i="8"/>
  <c r="AB114" i="8"/>
  <c r="AA114" i="8"/>
  <c r="AB113" i="8"/>
  <c r="AA113" i="8"/>
  <c r="AB112" i="8"/>
  <c r="AA112" i="8"/>
  <c r="AB111" i="8"/>
  <c r="AA111" i="8"/>
  <c r="AB110" i="8"/>
  <c r="AA110" i="8"/>
  <c r="AB109" i="8"/>
  <c r="AA109" i="8"/>
  <c r="AB108" i="8"/>
  <c r="AA108" i="8"/>
  <c r="AB107" i="8"/>
  <c r="AA107" i="8"/>
  <c r="AB106" i="8"/>
  <c r="AA106" i="8"/>
  <c r="AB105" i="8"/>
  <c r="AA105" i="8"/>
  <c r="AB104" i="8"/>
  <c r="AA104" i="8"/>
  <c r="AB103" i="8"/>
  <c r="AA103" i="8"/>
  <c r="AB102" i="8"/>
  <c r="AA102" i="8"/>
  <c r="AB101" i="8"/>
  <c r="AA101" i="8"/>
  <c r="AB100" i="8"/>
  <c r="AA100" i="8"/>
  <c r="AB99" i="8"/>
  <c r="AA99" i="8"/>
  <c r="AB98" i="8"/>
  <c r="AA98" i="8"/>
  <c r="AB97" i="8"/>
  <c r="AA97" i="8"/>
  <c r="AB96" i="8"/>
  <c r="AA96" i="8"/>
  <c r="AB95" i="8"/>
  <c r="AA95" i="8"/>
  <c r="AB94" i="8"/>
  <c r="AA94" i="8"/>
  <c r="AB91" i="8"/>
  <c r="AA91" i="8"/>
  <c r="AB89" i="8"/>
  <c r="AA89" i="8"/>
  <c r="AB88" i="8"/>
  <c r="AA88" i="8"/>
  <c r="AB87" i="8"/>
  <c r="AA87" i="8"/>
  <c r="AB86" i="8"/>
  <c r="AA86" i="8"/>
  <c r="AB85" i="8"/>
  <c r="AA85" i="8"/>
  <c r="AB84" i="8"/>
  <c r="AA84" i="8"/>
  <c r="AB83" i="8"/>
  <c r="AA83" i="8"/>
  <c r="AB82" i="8"/>
  <c r="AA82" i="8"/>
  <c r="AB81" i="8"/>
  <c r="AA81" i="8"/>
  <c r="AB80" i="8"/>
  <c r="AA80" i="8"/>
  <c r="AB79" i="8"/>
  <c r="AA79" i="8"/>
  <c r="AB78" i="8"/>
  <c r="AA78" i="8"/>
  <c r="AB77" i="8"/>
  <c r="AA77" i="8"/>
  <c r="AB76" i="8"/>
  <c r="AA76" i="8"/>
  <c r="AB75" i="8"/>
  <c r="AA75" i="8"/>
  <c r="AB74" i="8"/>
  <c r="AA74" i="8"/>
  <c r="AB73" i="8"/>
  <c r="AA73" i="8"/>
  <c r="AB72" i="8"/>
  <c r="AA72" i="8"/>
  <c r="AB71" i="8"/>
  <c r="AA71" i="8"/>
  <c r="AB70" i="8"/>
  <c r="AA70" i="8"/>
  <c r="AB69" i="8"/>
  <c r="AA69" i="8"/>
  <c r="AB68" i="8"/>
  <c r="AA68" i="8"/>
  <c r="AB67" i="8"/>
  <c r="AA67" i="8"/>
  <c r="AB66" i="8"/>
  <c r="AA66" i="8"/>
  <c r="AB65" i="8"/>
  <c r="AA65" i="8"/>
  <c r="AB64" i="8"/>
  <c r="AA64" i="8"/>
  <c r="AB63" i="8"/>
  <c r="AA63" i="8"/>
  <c r="AB62" i="8"/>
  <c r="AA62" i="8"/>
  <c r="AB61" i="8"/>
  <c r="AA61" i="8"/>
  <c r="AB60" i="8"/>
  <c r="AA60" i="8"/>
  <c r="AB59" i="8"/>
  <c r="AA59" i="8"/>
  <c r="AB58" i="8"/>
  <c r="AA58" i="8"/>
  <c r="AB57" i="8"/>
  <c r="AA57" i="8"/>
  <c r="AB56" i="8"/>
  <c r="AA56" i="8"/>
  <c r="AB55" i="8"/>
  <c r="AA55" i="8"/>
  <c r="AB54" i="8"/>
  <c r="AA54" i="8"/>
  <c r="AB53" i="8"/>
  <c r="AA53" i="8"/>
  <c r="AB52" i="8"/>
  <c r="AA52" i="8"/>
  <c r="AB51" i="8"/>
  <c r="AA51" i="8"/>
  <c r="AB50" i="8"/>
  <c r="AA50" i="8"/>
  <c r="AB49" i="8"/>
  <c r="AA49" i="8"/>
  <c r="AB48" i="8"/>
  <c r="AA48" i="8"/>
  <c r="AB47" i="8"/>
  <c r="AA47" i="8"/>
  <c r="AB46" i="8"/>
  <c r="AA46" i="8"/>
  <c r="AB45" i="8"/>
  <c r="AA45" i="8"/>
  <c r="AB44" i="8"/>
  <c r="AA44" i="8"/>
  <c r="AB43" i="8"/>
  <c r="AA43" i="8"/>
  <c r="AB42" i="8"/>
  <c r="AA42" i="8"/>
  <c r="AB41" i="8"/>
  <c r="AA41" i="8"/>
  <c r="AB35" i="8"/>
  <c r="AA35" i="8"/>
  <c r="AB34" i="8"/>
  <c r="AA34" i="8"/>
  <c r="AB33" i="8"/>
  <c r="AA33" i="8"/>
  <c r="AB32" i="8"/>
  <c r="AA32" i="8"/>
  <c r="AB31" i="8"/>
  <c r="AA31" i="8"/>
  <c r="AB30" i="8"/>
  <c r="AA30" i="8"/>
  <c r="AB29" i="8"/>
  <c r="AA29" i="8"/>
  <c r="AB28" i="8"/>
  <c r="AA28" i="8"/>
  <c r="AB27" i="8"/>
  <c r="AA27" i="8"/>
  <c r="AB26" i="8"/>
  <c r="AA26" i="8"/>
  <c r="AB25" i="8"/>
  <c r="AA25" i="8"/>
  <c r="AB24" i="8"/>
  <c r="AA24" i="8"/>
  <c r="AB23" i="8"/>
  <c r="AA23" i="8"/>
  <c r="AB22" i="8"/>
  <c r="AA22" i="8"/>
  <c r="AB21" i="8"/>
  <c r="AA21" i="8"/>
  <c r="AB20" i="8"/>
  <c r="AA20" i="8"/>
  <c r="AB19" i="8"/>
  <c r="AA19" i="8"/>
  <c r="AB18" i="8"/>
  <c r="AA18" i="8"/>
  <c r="AB17" i="8"/>
  <c r="AA17" i="8"/>
  <c r="AB16" i="8"/>
  <c r="AA16" i="8"/>
  <c r="AB15" i="8"/>
  <c r="AA15" i="8"/>
  <c r="AB14" i="8"/>
  <c r="AA14" i="8"/>
  <c r="AB13" i="8"/>
  <c r="AA13" i="8"/>
  <c r="AB12" i="8"/>
  <c r="AA12" i="8"/>
  <c r="AB11" i="8"/>
  <c r="AA11" i="8"/>
  <c r="AB10" i="8"/>
  <c r="AA10" i="8"/>
  <c r="AB9" i="8"/>
  <c r="AA9" i="8"/>
  <c r="AB8" i="8"/>
  <c r="AA8" i="8"/>
  <c r="AB7" i="8"/>
  <c r="AA7" i="8"/>
  <c r="AB6" i="8"/>
  <c r="AA6" i="8"/>
  <c r="AB5" i="8"/>
  <c r="AA5" i="8"/>
  <c r="AB4" i="8"/>
  <c r="AA4" i="8"/>
  <c r="AB3" i="8"/>
  <c r="AA3" i="8"/>
  <c r="AB129" i="7"/>
  <c r="AB128" i="7"/>
  <c r="AA128" i="7"/>
  <c r="AA127" i="7"/>
  <c r="AB126" i="7"/>
  <c r="AA126" i="7"/>
  <c r="AB125" i="7"/>
  <c r="AB124" i="7"/>
  <c r="AA124" i="7"/>
  <c r="AA123" i="7"/>
  <c r="AB122" i="7"/>
  <c r="AA122" i="7"/>
  <c r="AB121" i="7"/>
  <c r="AA121" i="7"/>
  <c r="AB120" i="7"/>
  <c r="AA120" i="7"/>
  <c r="AB119" i="7"/>
  <c r="AA119" i="7"/>
  <c r="AB118" i="7"/>
  <c r="AA118" i="7"/>
  <c r="AB115" i="7"/>
  <c r="AA115" i="7"/>
  <c r="AB113" i="7"/>
  <c r="AA113" i="7"/>
  <c r="AB112" i="7"/>
  <c r="AA112" i="7"/>
  <c r="AB111" i="7"/>
  <c r="AA111" i="7"/>
  <c r="AB110" i="7"/>
  <c r="AA110" i="7"/>
  <c r="AB109" i="7"/>
  <c r="AA109" i="7"/>
  <c r="AB108" i="7"/>
  <c r="AA108" i="7"/>
  <c r="AB107" i="7"/>
  <c r="AA107" i="7"/>
  <c r="AB106" i="7"/>
  <c r="AA106" i="7"/>
  <c r="AB105" i="7"/>
  <c r="AA105" i="7"/>
  <c r="AB104" i="7"/>
  <c r="AA104" i="7"/>
  <c r="AB103" i="7"/>
  <c r="AA103" i="7"/>
  <c r="AB102" i="7"/>
  <c r="AA102" i="7"/>
  <c r="AB101" i="7"/>
  <c r="AA101" i="7"/>
  <c r="AB100" i="7"/>
  <c r="AA100" i="7"/>
  <c r="AB99" i="7"/>
  <c r="AA99" i="7"/>
  <c r="AB98" i="7"/>
  <c r="AA98" i="7"/>
  <c r="AB97" i="7"/>
  <c r="AA97" i="7"/>
  <c r="AB96" i="7"/>
  <c r="AA96" i="7"/>
  <c r="AB95" i="7"/>
  <c r="AA95" i="7"/>
  <c r="AB94" i="7"/>
  <c r="AA94" i="7"/>
  <c r="AB91" i="7"/>
  <c r="AA91" i="7"/>
  <c r="AB89" i="7"/>
  <c r="AA89" i="7"/>
  <c r="AB88" i="7"/>
  <c r="AA88" i="7"/>
  <c r="AB87" i="7"/>
  <c r="AA87" i="7"/>
  <c r="AB86" i="7"/>
  <c r="AA86" i="7"/>
  <c r="AB85" i="7"/>
  <c r="AA85" i="7"/>
  <c r="AB84" i="7"/>
  <c r="AA84" i="7"/>
  <c r="AB83" i="7"/>
  <c r="AA83" i="7"/>
  <c r="AB82" i="7"/>
  <c r="AA82" i="7"/>
  <c r="AB81" i="7"/>
  <c r="AA81" i="7"/>
  <c r="AB80" i="7"/>
  <c r="AA80" i="7"/>
  <c r="AB79" i="7"/>
  <c r="AA79" i="7"/>
  <c r="AB78" i="7"/>
  <c r="AA78" i="7"/>
  <c r="AB77" i="7"/>
  <c r="AA77" i="7"/>
  <c r="AB76" i="7"/>
  <c r="AA76" i="7"/>
  <c r="AB75" i="7"/>
  <c r="AA75" i="7"/>
  <c r="AB74" i="7"/>
  <c r="AA74" i="7"/>
  <c r="AB73" i="7"/>
  <c r="AA73" i="7"/>
  <c r="AB72" i="7"/>
  <c r="AA72" i="7"/>
  <c r="AB71" i="7"/>
  <c r="AA71" i="7"/>
  <c r="AB70" i="7"/>
  <c r="AA70" i="7"/>
  <c r="AB69" i="7"/>
  <c r="AA69" i="7"/>
  <c r="AB68" i="7"/>
  <c r="AA68" i="7"/>
  <c r="AB67" i="7"/>
  <c r="AA67" i="7"/>
  <c r="AB66" i="7"/>
  <c r="AA66" i="7"/>
  <c r="AB65" i="7"/>
  <c r="AA65" i="7"/>
  <c r="AB64" i="7"/>
  <c r="AA64" i="7"/>
  <c r="AB63" i="7"/>
  <c r="AA63" i="7"/>
  <c r="AB62" i="7"/>
  <c r="AA62" i="7"/>
  <c r="AB61" i="7"/>
  <c r="AA61" i="7"/>
  <c r="AB60" i="7"/>
  <c r="AA60" i="7"/>
  <c r="AB59" i="7"/>
  <c r="AA59" i="7"/>
  <c r="AB58" i="7"/>
  <c r="AA58" i="7"/>
  <c r="AB57" i="7"/>
  <c r="AA57" i="7"/>
  <c r="AB56" i="7"/>
  <c r="AA56" i="7"/>
  <c r="AB55" i="7"/>
  <c r="AA55" i="7"/>
  <c r="AB54" i="7"/>
  <c r="AA54" i="7"/>
  <c r="AB53" i="7"/>
  <c r="AA53" i="7"/>
  <c r="AB52" i="7"/>
  <c r="AA52" i="7"/>
  <c r="AB51" i="7"/>
  <c r="AA51" i="7"/>
  <c r="AB50" i="7"/>
  <c r="AA50" i="7"/>
  <c r="AB49" i="7"/>
  <c r="AA49" i="7"/>
  <c r="AB48" i="7"/>
  <c r="AA48" i="7"/>
  <c r="AB47" i="7"/>
  <c r="AA47" i="7"/>
  <c r="AB46" i="7"/>
  <c r="AA46" i="7"/>
  <c r="AB45" i="7"/>
  <c r="AA45" i="7"/>
  <c r="AB44" i="7"/>
  <c r="AA44" i="7"/>
  <c r="AB43" i="7"/>
  <c r="AA43" i="7"/>
  <c r="AB42" i="7"/>
  <c r="AA42" i="7"/>
  <c r="AB41" i="7"/>
  <c r="AA41" i="7"/>
  <c r="AB35" i="7"/>
  <c r="AA35" i="7"/>
  <c r="AB34" i="7"/>
  <c r="AA34" i="7"/>
  <c r="AB33" i="7"/>
  <c r="AA33" i="7"/>
  <c r="AB32" i="7"/>
  <c r="AA32" i="7"/>
  <c r="AB31" i="7"/>
  <c r="AA31" i="7"/>
  <c r="AB30" i="7"/>
  <c r="AA30" i="7"/>
  <c r="AB29" i="7"/>
  <c r="AA29" i="7"/>
  <c r="AB28" i="7"/>
  <c r="AA28" i="7"/>
  <c r="AB27" i="7"/>
  <c r="AA27" i="7"/>
  <c r="AB26" i="7"/>
  <c r="AA26" i="7"/>
  <c r="AB25" i="7"/>
  <c r="AA25" i="7"/>
  <c r="AB24" i="7"/>
  <c r="AA24" i="7"/>
  <c r="AB23" i="7"/>
  <c r="AA23" i="7"/>
  <c r="AB22" i="7"/>
  <c r="AA22" i="7"/>
  <c r="AB21" i="7"/>
  <c r="AA21" i="7"/>
  <c r="AB20" i="7"/>
  <c r="AA20" i="7"/>
  <c r="AB19" i="7"/>
  <c r="AA19" i="7"/>
  <c r="AB18" i="7"/>
  <c r="AA18" i="7"/>
  <c r="AB17" i="7"/>
  <c r="AA17" i="7"/>
  <c r="AB16" i="7"/>
  <c r="AA16" i="7"/>
  <c r="AB15" i="7"/>
  <c r="AA15" i="7"/>
  <c r="AB14" i="7"/>
  <c r="AA14" i="7"/>
  <c r="AB13" i="7"/>
  <c r="AA13" i="7"/>
  <c r="AB12" i="7"/>
  <c r="AA12" i="7"/>
  <c r="AB11" i="7"/>
  <c r="AA11" i="7"/>
  <c r="AB10" i="7"/>
  <c r="AA10" i="7"/>
  <c r="AB9" i="7"/>
  <c r="AA9" i="7"/>
  <c r="AB8" i="7"/>
  <c r="AA8" i="7"/>
  <c r="AB7" i="7"/>
  <c r="AA7" i="7"/>
  <c r="AB6" i="7"/>
  <c r="AA6" i="7"/>
  <c r="AB5" i="7"/>
  <c r="AA5" i="7"/>
  <c r="AB4" i="7"/>
  <c r="AA4" i="7"/>
  <c r="AB3" i="7"/>
  <c r="AA3" i="7"/>
  <c r="AA163" i="6"/>
  <c r="AB162" i="6"/>
  <c r="AA162" i="6"/>
  <c r="AA161" i="6"/>
  <c r="AB160" i="6"/>
  <c r="AA160" i="6"/>
  <c r="AA159" i="6"/>
  <c r="AB158" i="6"/>
  <c r="AA158" i="6"/>
  <c r="AA157" i="6"/>
  <c r="AB156" i="6"/>
  <c r="AA156" i="6"/>
  <c r="AA155" i="6"/>
  <c r="AB154" i="6"/>
  <c r="AA154" i="6"/>
  <c r="AA153" i="6"/>
  <c r="AB152" i="6"/>
  <c r="AA152" i="6"/>
  <c r="AB151" i="6"/>
  <c r="AA151" i="6"/>
  <c r="AA150" i="6"/>
  <c r="AB149" i="6"/>
  <c r="AA149" i="6"/>
  <c r="AB148" i="6"/>
  <c r="AA148" i="6"/>
  <c r="AB147" i="6"/>
  <c r="AA147" i="6"/>
  <c r="AB146" i="6"/>
  <c r="AA146" i="6"/>
  <c r="AB145" i="6"/>
  <c r="AA145" i="6"/>
  <c r="AA144" i="6"/>
  <c r="AB143" i="6"/>
  <c r="AA143" i="6"/>
  <c r="AB142" i="6"/>
  <c r="AA142" i="6"/>
  <c r="AB141" i="6"/>
  <c r="AA141" i="6"/>
  <c r="AB140" i="6"/>
  <c r="AA140" i="6"/>
  <c r="AA139" i="6"/>
  <c r="AB138" i="6"/>
  <c r="AA138" i="6"/>
  <c r="AB137" i="6"/>
  <c r="AA137" i="6"/>
  <c r="AB136" i="6"/>
  <c r="AA136" i="6"/>
  <c r="AB135" i="6"/>
  <c r="AA135" i="6"/>
  <c r="AB134" i="6"/>
  <c r="AA134" i="6"/>
  <c r="AA133" i="6"/>
  <c r="AB132" i="6"/>
  <c r="AA132" i="6"/>
  <c r="AB131" i="6"/>
  <c r="AA131" i="6"/>
  <c r="AB130" i="6"/>
  <c r="AA130" i="6"/>
  <c r="AB129" i="6"/>
  <c r="AA129" i="6"/>
  <c r="AA128" i="6"/>
  <c r="AB127" i="6"/>
  <c r="AA127" i="6"/>
  <c r="AB126" i="6"/>
  <c r="AA126" i="6"/>
  <c r="AB125" i="6"/>
  <c r="AA125" i="6"/>
  <c r="AB124" i="6"/>
  <c r="AA124" i="6"/>
  <c r="AB123" i="6"/>
  <c r="AA123" i="6"/>
  <c r="AB122" i="6"/>
  <c r="AA122" i="6"/>
  <c r="AB119" i="6"/>
  <c r="AA119" i="6"/>
  <c r="AB117" i="6"/>
  <c r="AA117" i="6"/>
  <c r="AB116" i="6"/>
  <c r="AA116" i="6"/>
  <c r="AB115" i="6"/>
  <c r="AA115" i="6"/>
  <c r="AB114" i="6"/>
  <c r="AA114" i="6"/>
  <c r="AB113" i="6"/>
  <c r="AA113" i="6"/>
  <c r="AB112" i="6"/>
  <c r="AA112" i="6"/>
  <c r="AB111" i="6"/>
  <c r="AA111" i="6"/>
  <c r="AB110" i="6"/>
  <c r="AA110" i="6"/>
  <c r="AB109" i="6"/>
  <c r="AA109" i="6"/>
  <c r="AB108" i="6"/>
  <c r="AA108" i="6"/>
  <c r="AB107" i="6"/>
  <c r="AA107" i="6"/>
  <c r="AB106" i="6"/>
  <c r="AA106" i="6"/>
  <c r="AB105" i="6"/>
  <c r="AA105" i="6"/>
  <c r="AB104" i="6"/>
  <c r="AA104" i="6"/>
  <c r="AB103" i="6"/>
  <c r="AA103" i="6"/>
  <c r="AB102" i="6"/>
  <c r="AA102" i="6"/>
  <c r="AB101" i="6"/>
  <c r="AA101" i="6"/>
  <c r="AB100" i="6"/>
  <c r="AA100" i="6"/>
  <c r="AB99" i="6"/>
  <c r="AA99" i="6"/>
  <c r="AB98" i="6"/>
  <c r="AA98" i="6"/>
  <c r="AB97" i="6"/>
  <c r="AA97" i="6"/>
  <c r="AB96" i="6"/>
  <c r="AA96" i="6"/>
  <c r="AB95" i="6"/>
  <c r="AA95" i="6"/>
  <c r="AB94" i="6"/>
  <c r="AA94" i="6"/>
  <c r="AB91" i="6"/>
  <c r="AA91" i="6"/>
  <c r="AB89" i="6"/>
  <c r="AA89" i="6"/>
  <c r="AB88" i="6"/>
  <c r="AA88" i="6"/>
  <c r="AB87" i="6"/>
  <c r="AA87" i="6"/>
  <c r="AB86" i="6"/>
  <c r="AA86" i="6"/>
  <c r="AB85" i="6"/>
  <c r="AA85" i="6"/>
  <c r="AB84" i="6"/>
  <c r="AA84" i="6"/>
  <c r="AB83" i="6"/>
  <c r="AA83" i="6"/>
  <c r="AB82" i="6"/>
  <c r="AA82" i="6"/>
  <c r="AB81" i="6"/>
  <c r="AA81" i="6"/>
  <c r="AB80" i="6"/>
  <c r="AA80" i="6"/>
  <c r="AB79" i="6"/>
  <c r="AA79" i="6"/>
  <c r="AB78" i="6"/>
  <c r="AA78" i="6"/>
  <c r="AB77" i="6"/>
  <c r="AA77" i="6"/>
  <c r="AB76" i="6"/>
  <c r="AA76" i="6"/>
  <c r="AB75" i="6"/>
  <c r="AA75" i="6"/>
  <c r="AB74" i="6"/>
  <c r="AA74" i="6"/>
  <c r="AB73" i="6"/>
  <c r="AA73" i="6"/>
  <c r="AB72" i="6"/>
  <c r="AA72" i="6"/>
  <c r="AB71" i="6"/>
  <c r="AA71" i="6"/>
  <c r="AB70" i="6"/>
  <c r="AA70" i="6"/>
  <c r="AB69" i="6"/>
  <c r="AA69" i="6"/>
  <c r="AB68" i="6"/>
  <c r="AA68" i="6"/>
  <c r="AB67" i="6"/>
  <c r="AA67" i="6"/>
  <c r="AB66" i="6"/>
  <c r="AA66" i="6"/>
  <c r="AB65" i="6"/>
  <c r="AA65" i="6"/>
  <c r="AB64" i="6"/>
  <c r="AA64" i="6"/>
  <c r="AB63" i="6"/>
  <c r="AA63" i="6"/>
  <c r="AB62" i="6"/>
  <c r="AA62" i="6"/>
  <c r="AB61" i="6"/>
  <c r="AA61" i="6"/>
  <c r="AB60" i="6"/>
  <c r="AA60" i="6"/>
  <c r="AB59" i="6"/>
  <c r="AA59" i="6"/>
  <c r="AB58" i="6"/>
  <c r="AA58" i="6"/>
  <c r="AB57" i="6"/>
  <c r="AA57" i="6"/>
  <c r="AB56" i="6"/>
  <c r="AA56" i="6"/>
  <c r="AB55" i="6"/>
  <c r="AA55" i="6"/>
  <c r="AB54" i="6"/>
  <c r="AA54" i="6"/>
  <c r="AB53" i="6"/>
  <c r="AA53" i="6"/>
  <c r="AB52" i="6"/>
  <c r="AA52" i="6"/>
  <c r="AB51" i="6"/>
  <c r="AA51" i="6"/>
  <c r="AB50" i="6"/>
  <c r="AA50" i="6"/>
  <c r="AB49" i="6"/>
  <c r="AA49" i="6"/>
  <c r="AB48" i="6"/>
  <c r="AA48" i="6"/>
  <c r="AB47" i="6"/>
  <c r="AA47" i="6"/>
  <c r="AB46" i="6"/>
  <c r="AA46" i="6"/>
  <c r="AB45" i="6"/>
  <c r="AA45" i="6"/>
  <c r="AB44" i="6"/>
  <c r="AA44" i="6"/>
  <c r="AB43" i="6"/>
  <c r="AA43" i="6"/>
  <c r="AB42" i="6"/>
  <c r="AA42" i="6"/>
  <c r="AB41" i="6"/>
  <c r="AA41" i="6"/>
  <c r="AB35" i="6"/>
  <c r="AA35" i="6"/>
  <c r="AB34" i="6"/>
  <c r="AA34" i="6"/>
  <c r="AB33" i="6"/>
  <c r="AA33" i="6"/>
  <c r="AB32" i="6"/>
  <c r="AA32" i="6"/>
  <c r="AB31" i="6"/>
  <c r="AA31" i="6"/>
  <c r="AB30" i="6"/>
  <c r="AA30" i="6"/>
  <c r="AB29" i="6"/>
  <c r="AA29" i="6"/>
  <c r="AB28" i="6"/>
  <c r="AA28" i="6"/>
  <c r="AB27" i="6"/>
  <c r="AA27" i="6"/>
  <c r="AB26" i="6"/>
  <c r="AA26" i="6"/>
  <c r="AB25" i="6"/>
  <c r="AA25" i="6"/>
  <c r="AB24" i="6"/>
  <c r="AA24" i="6"/>
  <c r="AB23" i="6"/>
  <c r="AA23" i="6"/>
  <c r="AB22" i="6"/>
  <c r="AA22" i="6"/>
  <c r="AB21" i="6"/>
  <c r="AA21" i="6"/>
  <c r="AB20" i="6"/>
  <c r="AA20" i="6"/>
  <c r="AB19" i="6"/>
  <c r="AA19" i="6"/>
  <c r="AB18" i="6"/>
  <c r="AA18" i="6"/>
  <c r="AB17" i="6"/>
  <c r="AA17" i="6"/>
  <c r="AB16" i="6"/>
  <c r="AA16" i="6"/>
  <c r="AB15" i="6"/>
  <c r="AA15" i="6"/>
  <c r="AB14" i="6"/>
  <c r="AA14" i="6"/>
  <c r="AB13" i="6"/>
  <c r="AA13" i="6"/>
  <c r="AB12" i="6"/>
  <c r="AA12" i="6"/>
  <c r="AB11" i="6"/>
  <c r="AA11" i="6"/>
  <c r="AB10" i="6"/>
  <c r="AA10" i="6"/>
  <c r="AB9" i="6"/>
  <c r="AA9" i="6"/>
  <c r="AB8" i="6"/>
  <c r="AA8" i="6"/>
  <c r="AB7" i="6"/>
  <c r="AA7" i="6"/>
  <c r="AB6" i="6"/>
  <c r="AA6" i="6"/>
  <c r="AB5" i="6"/>
  <c r="AA5" i="6"/>
  <c r="AB4" i="6"/>
  <c r="AA4" i="6"/>
  <c r="AB3" i="6"/>
  <c r="AA3" i="6"/>
  <c r="AA236" i="5"/>
  <c r="AB235" i="5"/>
  <c r="AA235" i="5"/>
  <c r="AB234" i="5"/>
  <c r="AA234" i="5"/>
  <c r="AB233" i="5"/>
  <c r="AA233" i="5"/>
  <c r="AB232" i="5"/>
  <c r="AB231" i="5"/>
  <c r="AA231" i="5"/>
  <c r="AB230" i="5"/>
  <c r="AB229" i="5"/>
  <c r="AA229" i="5"/>
  <c r="AB228" i="5"/>
  <c r="AA228" i="5"/>
  <c r="AA227" i="5"/>
  <c r="AB226" i="5"/>
  <c r="AA226" i="5"/>
  <c r="AB225" i="5"/>
  <c r="AA225" i="5"/>
  <c r="AA224" i="5"/>
  <c r="AB223" i="5"/>
  <c r="AA223" i="5"/>
  <c r="AB222" i="5"/>
  <c r="AA222" i="5"/>
  <c r="AB221" i="5"/>
  <c r="AA221" i="5"/>
  <c r="AA220" i="5"/>
  <c r="AB219" i="5"/>
  <c r="AA219" i="5"/>
  <c r="AB218" i="5"/>
  <c r="AA218" i="5"/>
  <c r="AB217" i="5"/>
  <c r="AA217" i="5"/>
  <c r="AB216" i="5"/>
  <c r="AA216" i="5"/>
  <c r="AA215" i="5"/>
  <c r="AB214" i="5"/>
  <c r="AA214" i="5"/>
  <c r="AB213" i="5"/>
  <c r="AA213" i="5"/>
  <c r="AB212" i="5"/>
  <c r="AA212" i="5"/>
  <c r="AB211" i="5"/>
  <c r="AA211" i="5"/>
  <c r="AB210" i="5"/>
  <c r="AB209" i="5"/>
  <c r="AA209" i="5"/>
  <c r="AB208" i="5"/>
  <c r="AA208" i="5"/>
  <c r="AB207" i="5"/>
  <c r="AA207" i="5"/>
  <c r="AB206" i="5"/>
  <c r="AA206" i="5"/>
  <c r="AB205" i="5"/>
  <c r="AB204" i="5"/>
  <c r="AA204" i="5"/>
  <c r="AB203" i="5"/>
  <c r="AA203" i="5"/>
  <c r="AB202" i="5"/>
  <c r="AA202" i="5"/>
  <c r="AB201" i="5"/>
  <c r="AA201" i="5"/>
  <c r="AA200" i="5"/>
  <c r="AB199" i="5"/>
  <c r="AA199" i="5"/>
  <c r="AB198" i="5"/>
  <c r="AA198" i="5"/>
  <c r="AB197" i="5"/>
  <c r="AA197" i="5"/>
  <c r="AB196" i="5"/>
  <c r="AA196" i="5"/>
  <c r="AA195" i="5"/>
  <c r="AB194" i="5"/>
  <c r="AA194" i="5"/>
  <c r="AB193" i="5"/>
  <c r="AA193" i="5"/>
  <c r="AA192" i="5"/>
  <c r="AB191" i="5"/>
  <c r="AA191" i="5"/>
  <c r="AB190" i="5"/>
  <c r="AA190" i="5"/>
  <c r="AA189" i="5"/>
  <c r="AB188" i="5"/>
  <c r="AA188" i="5"/>
  <c r="AB187" i="5"/>
  <c r="AA187" i="5"/>
  <c r="AA186" i="5"/>
  <c r="AB185" i="5"/>
  <c r="AA185" i="5"/>
  <c r="AB184" i="5"/>
  <c r="AA184" i="5"/>
  <c r="AB183" i="5"/>
  <c r="AA183" i="5"/>
  <c r="AB182" i="5"/>
  <c r="AA182" i="5"/>
  <c r="AB181" i="5"/>
  <c r="AA181" i="5"/>
  <c r="AB180" i="5"/>
  <c r="AB179" i="5"/>
  <c r="AA179" i="5"/>
  <c r="AB178" i="5"/>
  <c r="AA178" i="5"/>
  <c r="AB177" i="5"/>
  <c r="AA177" i="5"/>
  <c r="AB176" i="5"/>
  <c r="AA176" i="5"/>
  <c r="AB175" i="5"/>
  <c r="AA175" i="5"/>
  <c r="AA174" i="5"/>
  <c r="AB173" i="5"/>
  <c r="AA173" i="5"/>
  <c r="AB172" i="5"/>
  <c r="AA172" i="5"/>
  <c r="AB171" i="5"/>
  <c r="AA171" i="5"/>
  <c r="AB170" i="5"/>
  <c r="AA170" i="5"/>
  <c r="AB169" i="5"/>
  <c r="AA169" i="5"/>
  <c r="AB168" i="5"/>
  <c r="AB167" i="5"/>
  <c r="AA167" i="5"/>
  <c r="AB166" i="5"/>
  <c r="AA166" i="5"/>
  <c r="AB165" i="5"/>
  <c r="AA165" i="5"/>
  <c r="AB164" i="5"/>
  <c r="AA164" i="5"/>
  <c r="AB163" i="5"/>
  <c r="AA163" i="5"/>
  <c r="AA162" i="5"/>
  <c r="AB161" i="5"/>
  <c r="AA161" i="5"/>
  <c r="AB160" i="5"/>
  <c r="AA160" i="5"/>
  <c r="AB159" i="5"/>
  <c r="AA159" i="5"/>
  <c r="AB158" i="5"/>
  <c r="AA158" i="5"/>
  <c r="AB157" i="5"/>
  <c r="AA157" i="5"/>
  <c r="AB156" i="5"/>
  <c r="AB155" i="5"/>
  <c r="AA155" i="5"/>
  <c r="AB154" i="5"/>
  <c r="AA154" i="5"/>
  <c r="AB153" i="5"/>
  <c r="AA153" i="5"/>
  <c r="AB152" i="5"/>
  <c r="AA152" i="5"/>
  <c r="AB151" i="5"/>
  <c r="AA151" i="5"/>
  <c r="AA150" i="5"/>
  <c r="AB149" i="5"/>
  <c r="AA149" i="5"/>
  <c r="AB148" i="5"/>
  <c r="AA148" i="5"/>
  <c r="AB147" i="5"/>
  <c r="AB146" i="5"/>
  <c r="AA146" i="5"/>
  <c r="AB145" i="5"/>
  <c r="AA145" i="5"/>
  <c r="AB144" i="5"/>
  <c r="AB143" i="5"/>
  <c r="AA143" i="5"/>
  <c r="AB142" i="5"/>
  <c r="AA142" i="5"/>
  <c r="AA141" i="5"/>
  <c r="AB140" i="5"/>
  <c r="AA140" i="5"/>
  <c r="AB139" i="5"/>
  <c r="AA139" i="5"/>
  <c r="AA138" i="5"/>
  <c r="AB137" i="5"/>
  <c r="AA137" i="5"/>
  <c r="AB136" i="5"/>
  <c r="AA136" i="5"/>
  <c r="AB135" i="5"/>
  <c r="AB134" i="5"/>
  <c r="AA134" i="5"/>
  <c r="AB133" i="5"/>
  <c r="AA133" i="5"/>
  <c r="AB132" i="5"/>
  <c r="AB131" i="5"/>
  <c r="AA131" i="5"/>
  <c r="AB130" i="5"/>
  <c r="AA130" i="5"/>
  <c r="AA129" i="5"/>
  <c r="AB128" i="5"/>
  <c r="AA128" i="5"/>
  <c r="AB127" i="5"/>
  <c r="AA127" i="5"/>
  <c r="AA126" i="5"/>
  <c r="AB125" i="5"/>
  <c r="AA125" i="5"/>
  <c r="AB124" i="5"/>
  <c r="AA124" i="5"/>
  <c r="AB123" i="5"/>
  <c r="AA123" i="5"/>
  <c r="AB122" i="5"/>
  <c r="AA122" i="5"/>
  <c r="AB121" i="5"/>
  <c r="AA121" i="5"/>
  <c r="AB120" i="5"/>
  <c r="AA120" i="5"/>
  <c r="AB117" i="5"/>
  <c r="AA117" i="5"/>
  <c r="AB115" i="5"/>
  <c r="AA115" i="5"/>
  <c r="AB114" i="5"/>
  <c r="AA114" i="5"/>
  <c r="AB113" i="5"/>
  <c r="AA113" i="5"/>
  <c r="AB112" i="5"/>
  <c r="AA112" i="5"/>
  <c r="AB111" i="5"/>
  <c r="AA111" i="5"/>
  <c r="AB110" i="5"/>
  <c r="AA110" i="5"/>
  <c r="AB109" i="5"/>
  <c r="AA109" i="5"/>
  <c r="AB108" i="5"/>
  <c r="AA108" i="5"/>
  <c r="AB107" i="5"/>
  <c r="AA107" i="5"/>
  <c r="AB106" i="5"/>
  <c r="AA106" i="5"/>
  <c r="AB105" i="5"/>
  <c r="AA105" i="5"/>
  <c r="AB104" i="5"/>
  <c r="AA104" i="5"/>
  <c r="AB103" i="5"/>
  <c r="AA103" i="5"/>
  <c r="AB102" i="5"/>
  <c r="AA102" i="5"/>
  <c r="AB101" i="5"/>
  <c r="AA101" i="5"/>
  <c r="AB100" i="5"/>
  <c r="AA100" i="5"/>
  <c r="AB99" i="5"/>
  <c r="AA99" i="5"/>
  <c r="AB98" i="5"/>
  <c r="AA98" i="5"/>
  <c r="AB97" i="5"/>
  <c r="AA97" i="5"/>
  <c r="AB96" i="5"/>
  <c r="AA96" i="5"/>
  <c r="AB95" i="5"/>
  <c r="AA95" i="5"/>
  <c r="AB94" i="5"/>
  <c r="AA94" i="5"/>
  <c r="AB91" i="5"/>
  <c r="AA91" i="5"/>
  <c r="AB89" i="5"/>
  <c r="AA89" i="5"/>
  <c r="AB88" i="5"/>
  <c r="AA88" i="5"/>
  <c r="AB87" i="5"/>
  <c r="AA87" i="5"/>
  <c r="AB86" i="5"/>
  <c r="AA86" i="5"/>
  <c r="AB85" i="5"/>
  <c r="AA85" i="5"/>
  <c r="AB84" i="5"/>
  <c r="AA84" i="5"/>
  <c r="AB83" i="5"/>
  <c r="AA83" i="5"/>
  <c r="AB82" i="5"/>
  <c r="AA82" i="5"/>
  <c r="AB81" i="5"/>
  <c r="AA81" i="5"/>
  <c r="AB80" i="5"/>
  <c r="AA80" i="5"/>
  <c r="AB79" i="5"/>
  <c r="AA79" i="5"/>
  <c r="AB78" i="5"/>
  <c r="AA78" i="5"/>
  <c r="AB77" i="5"/>
  <c r="AA77" i="5"/>
  <c r="AB76" i="5"/>
  <c r="AA76" i="5"/>
  <c r="AB75" i="5"/>
  <c r="AA75" i="5"/>
  <c r="AB74" i="5"/>
  <c r="AA74" i="5"/>
  <c r="AB73" i="5"/>
  <c r="AA73" i="5"/>
  <c r="AB72" i="5"/>
  <c r="AA72" i="5"/>
  <c r="AB71" i="5"/>
  <c r="AA71" i="5"/>
  <c r="AB70" i="5"/>
  <c r="AA70" i="5"/>
  <c r="AB69" i="5"/>
  <c r="AA69" i="5"/>
  <c r="AB68" i="5"/>
  <c r="AA68" i="5"/>
  <c r="AB67" i="5"/>
  <c r="AA67" i="5"/>
  <c r="AB66" i="5"/>
  <c r="AA66" i="5"/>
  <c r="AB65" i="5"/>
  <c r="AA65" i="5"/>
  <c r="AB64" i="5"/>
  <c r="AA64" i="5"/>
  <c r="AB63" i="5"/>
  <c r="AA63" i="5"/>
  <c r="AB62" i="5"/>
  <c r="AA62" i="5"/>
  <c r="AB61" i="5"/>
  <c r="AA61" i="5"/>
  <c r="AB60" i="5"/>
  <c r="AA60" i="5"/>
  <c r="AB59" i="5"/>
  <c r="AA59" i="5"/>
  <c r="AB58" i="5"/>
  <c r="AA58" i="5"/>
  <c r="AB57" i="5"/>
  <c r="AA57" i="5"/>
  <c r="AB56" i="5"/>
  <c r="AA56" i="5"/>
  <c r="AB55" i="5"/>
  <c r="AA55" i="5"/>
  <c r="AB54" i="5"/>
  <c r="AA54" i="5"/>
  <c r="AB53" i="5"/>
  <c r="AA53" i="5"/>
  <c r="AB52" i="5"/>
  <c r="AA52" i="5"/>
  <c r="AB51" i="5"/>
  <c r="AA51" i="5"/>
  <c r="AB50" i="5"/>
  <c r="AA50" i="5"/>
  <c r="AB49" i="5"/>
  <c r="AA49" i="5"/>
  <c r="AB48" i="5"/>
  <c r="AA48" i="5"/>
  <c r="AB47" i="5"/>
  <c r="AA47" i="5"/>
  <c r="AB46" i="5"/>
  <c r="AA46" i="5"/>
  <c r="AB45" i="5"/>
  <c r="AA45" i="5"/>
  <c r="AB44" i="5"/>
  <c r="AA44" i="5"/>
  <c r="AB43" i="5"/>
  <c r="AA43" i="5"/>
  <c r="AB42" i="5"/>
  <c r="AA42" i="5"/>
  <c r="AB41" i="5"/>
  <c r="AA41" i="5"/>
  <c r="AB35" i="5"/>
  <c r="AA35" i="5"/>
  <c r="AB34" i="5"/>
  <c r="AA34" i="5"/>
  <c r="AB33" i="5"/>
  <c r="AA33" i="5"/>
  <c r="AB32" i="5"/>
  <c r="AA32" i="5"/>
  <c r="AB31" i="5"/>
  <c r="AA31" i="5"/>
  <c r="AB30" i="5"/>
  <c r="AA30" i="5"/>
  <c r="AB29" i="5"/>
  <c r="AA29" i="5"/>
  <c r="AB28" i="5"/>
  <c r="AA28" i="5"/>
  <c r="AB27" i="5"/>
  <c r="AA27" i="5"/>
  <c r="AB26" i="5"/>
  <c r="AA26" i="5"/>
  <c r="AB25" i="5"/>
  <c r="AA25" i="5"/>
  <c r="AB24" i="5"/>
  <c r="AA24" i="5"/>
  <c r="AB23" i="5"/>
  <c r="AA23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A5" i="5"/>
  <c r="AB4" i="5"/>
  <c r="AA4" i="5"/>
  <c r="AB3" i="5"/>
  <c r="AA3" i="5"/>
  <c r="AB225" i="4"/>
  <c r="AB224" i="4"/>
  <c r="AA224" i="4"/>
  <c r="AB223" i="4"/>
  <c r="AB222" i="4"/>
  <c r="AA222" i="4"/>
  <c r="AB221" i="4"/>
  <c r="AB220" i="4"/>
  <c r="AA220" i="4"/>
  <c r="AB219" i="4"/>
  <c r="AB218" i="4"/>
  <c r="AA218" i="4"/>
  <c r="AB217" i="4"/>
  <c r="AB216" i="4"/>
  <c r="AA216" i="4"/>
  <c r="AB215" i="4"/>
  <c r="AB214" i="4"/>
  <c r="AA214" i="4"/>
  <c r="AA213" i="4"/>
  <c r="AB212" i="4"/>
  <c r="AA212" i="4"/>
  <c r="AA211" i="4"/>
  <c r="AB210" i="4"/>
  <c r="AA210" i="4"/>
  <c r="AA209" i="4"/>
  <c r="AB208" i="4"/>
  <c r="AA208" i="4"/>
  <c r="AA207" i="4"/>
  <c r="AB206" i="4"/>
  <c r="AA206" i="4"/>
  <c r="AA205" i="4"/>
  <c r="AB204" i="4"/>
  <c r="AA204" i="4"/>
  <c r="AA203" i="4"/>
  <c r="AB202" i="4"/>
  <c r="AA202" i="4"/>
  <c r="AA201" i="4"/>
  <c r="AB200" i="4"/>
  <c r="AA200" i="4"/>
  <c r="AA199" i="4"/>
  <c r="AB198" i="4"/>
  <c r="AA198" i="4"/>
  <c r="AA197" i="4"/>
  <c r="AB196" i="4"/>
  <c r="AA196" i="4"/>
  <c r="AB195" i="4"/>
  <c r="AB194" i="4"/>
  <c r="AA194" i="4"/>
  <c r="AA193" i="4"/>
  <c r="AB192" i="4"/>
  <c r="AA192" i="4"/>
  <c r="AA191" i="4"/>
  <c r="AB190" i="4"/>
  <c r="AA190" i="4"/>
  <c r="AB189" i="4"/>
  <c r="AB188" i="4"/>
  <c r="AA188" i="4"/>
  <c r="AA187" i="4"/>
  <c r="AB186" i="4"/>
  <c r="AA186" i="4"/>
  <c r="AA185" i="4"/>
  <c r="AB184" i="4"/>
  <c r="AA184" i="4"/>
  <c r="AA183" i="4"/>
  <c r="AB182" i="4"/>
  <c r="AA182" i="4"/>
  <c r="AA181" i="4"/>
  <c r="AB180" i="4"/>
  <c r="AA180" i="4"/>
  <c r="AA179" i="4"/>
  <c r="AB178" i="4"/>
  <c r="AA178" i="4"/>
  <c r="AA177" i="4"/>
  <c r="AB176" i="4"/>
  <c r="AA176" i="4"/>
  <c r="AB175" i="4"/>
  <c r="AA175" i="4"/>
  <c r="AA174" i="4"/>
  <c r="AB173" i="4"/>
  <c r="AA173" i="4"/>
  <c r="AB172" i="4"/>
  <c r="AA172" i="4"/>
  <c r="AA171" i="4"/>
  <c r="AB170" i="4"/>
  <c r="AA170" i="4"/>
  <c r="AB169" i="4"/>
  <c r="AA169" i="4"/>
  <c r="AA168" i="4"/>
  <c r="AB167" i="4"/>
  <c r="AA167" i="4"/>
  <c r="AB166" i="4"/>
  <c r="AA166" i="4"/>
  <c r="AA165" i="4"/>
  <c r="AB164" i="4"/>
  <c r="AA164" i="4"/>
  <c r="AB163" i="4"/>
  <c r="AA163" i="4"/>
  <c r="AA162" i="4"/>
  <c r="AB161" i="4"/>
  <c r="AA161" i="4"/>
  <c r="AB160" i="4"/>
  <c r="AA160" i="4"/>
  <c r="AB159" i="4"/>
  <c r="AA159" i="4"/>
  <c r="AA158" i="4"/>
  <c r="AB157" i="4"/>
  <c r="AA157" i="4"/>
  <c r="AA156" i="4"/>
  <c r="AB155" i="4"/>
  <c r="AA155" i="4"/>
  <c r="AB154" i="4"/>
  <c r="AA154" i="4"/>
  <c r="AB153" i="4"/>
  <c r="AA153" i="4"/>
  <c r="AA152" i="4"/>
  <c r="AB151" i="4"/>
  <c r="AA151" i="4"/>
  <c r="AA150" i="4"/>
  <c r="AB149" i="4"/>
  <c r="AA149" i="4"/>
  <c r="AB148" i="4"/>
  <c r="AA148" i="4"/>
  <c r="AA147" i="4"/>
  <c r="AB146" i="4"/>
  <c r="AA146" i="4"/>
  <c r="AA145" i="4"/>
  <c r="AB144" i="4"/>
  <c r="AA144" i="4"/>
  <c r="AA143" i="4"/>
  <c r="AB142" i="4"/>
  <c r="AA142" i="4"/>
  <c r="AA141" i="4"/>
  <c r="AB140" i="4"/>
  <c r="AA140" i="4"/>
  <c r="AB139" i="4"/>
  <c r="AB138" i="4"/>
  <c r="AA138" i="4"/>
  <c r="AA137" i="4"/>
  <c r="AB136" i="4"/>
  <c r="AA136" i="4"/>
  <c r="AB135" i="4"/>
  <c r="AB134" i="4"/>
  <c r="AA134" i="4"/>
  <c r="AA133" i="4"/>
  <c r="AB132" i="4"/>
  <c r="AA132" i="4"/>
  <c r="AA131" i="4"/>
  <c r="AB130" i="4"/>
  <c r="AA130" i="4"/>
  <c r="AB129" i="4"/>
  <c r="AB128" i="4"/>
  <c r="AA128" i="4"/>
  <c r="AA127" i="4"/>
  <c r="AB126" i="4"/>
  <c r="AA126" i="4"/>
  <c r="AB125" i="4"/>
  <c r="AA125" i="4"/>
  <c r="AB124" i="4"/>
  <c r="AA124" i="4"/>
  <c r="AB123" i="4"/>
  <c r="AA123" i="4"/>
  <c r="AB122" i="4"/>
  <c r="AA122" i="4"/>
  <c r="AB121" i="4"/>
  <c r="AA121" i="4"/>
  <c r="AB118" i="4"/>
  <c r="AA118" i="4"/>
  <c r="AB116" i="4"/>
  <c r="AA116" i="4"/>
  <c r="AB115" i="4"/>
  <c r="AA115" i="4"/>
  <c r="AB114" i="4"/>
  <c r="AA114" i="4"/>
  <c r="AB113" i="4"/>
  <c r="AA113" i="4"/>
  <c r="AB112" i="4"/>
  <c r="AA112" i="4"/>
  <c r="AB111" i="4"/>
  <c r="AA111" i="4"/>
  <c r="AB110" i="4"/>
  <c r="AA110" i="4"/>
  <c r="AB109" i="4"/>
  <c r="AA109" i="4"/>
  <c r="AB108" i="4"/>
  <c r="AA108" i="4"/>
  <c r="AB107" i="4"/>
  <c r="AA107" i="4"/>
  <c r="AB106" i="4"/>
  <c r="AA106" i="4"/>
  <c r="AB105" i="4"/>
  <c r="AA105" i="4"/>
  <c r="AB104" i="4"/>
  <c r="AA104" i="4"/>
  <c r="AB103" i="4"/>
  <c r="AA103" i="4"/>
  <c r="AB102" i="4"/>
  <c r="AA102" i="4"/>
  <c r="AB101" i="4"/>
  <c r="AA101" i="4"/>
  <c r="AB100" i="4"/>
  <c r="AA100" i="4"/>
  <c r="AB99" i="4"/>
  <c r="AA99" i="4"/>
  <c r="AB98" i="4"/>
  <c r="AA98" i="4"/>
  <c r="AB97" i="4"/>
  <c r="AA97" i="4"/>
  <c r="AB96" i="4"/>
  <c r="AA96" i="4"/>
  <c r="AB95" i="4"/>
  <c r="AA95" i="4"/>
  <c r="AB94" i="4"/>
  <c r="AA94" i="4"/>
  <c r="AB91" i="4"/>
  <c r="AA91" i="4"/>
  <c r="AB89" i="4"/>
  <c r="AA89" i="4"/>
  <c r="AB88" i="4"/>
  <c r="AA88" i="4"/>
  <c r="AB87" i="4"/>
  <c r="AA87" i="4"/>
  <c r="AB86" i="4"/>
  <c r="AA86" i="4"/>
  <c r="AB85" i="4"/>
  <c r="AA85" i="4"/>
  <c r="AB84" i="4"/>
  <c r="AA84" i="4"/>
  <c r="AB83" i="4"/>
  <c r="AA83" i="4"/>
  <c r="AB82" i="4"/>
  <c r="AA82" i="4"/>
  <c r="AB81" i="4"/>
  <c r="AA81" i="4"/>
  <c r="AB80" i="4"/>
  <c r="AA80" i="4"/>
  <c r="AB79" i="4"/>
  <c r="AA79" i="4"/>
  <c r="AB78" i="4"/>
  <c r="AA78" i="4"/>
  <c r="AB77" i="4"/>
  <c r="AA77" i="4"/>
  <c r="AB76" i="4"/>
  <c r="AA76" i="4"/>
  <c r="AB75" i="4"/>
  <c r="AA75" i="4"/>
  <c r="AB74" i="4"/>
  <c r="AA74" i="4"/>
  <c r="AB73" i="4"/>
  <c r="AA73" i="4"/>
  <c r="AB72" i="4"/>
  <c r="AA72" i="4"/>
  <c r="AB71" i="4"/>
  <c r="AA71" i="4"/>
  <c r="AB70" i="4"/>
  <c r="AA70" i="4"/>
  <c r="AB69" i="4"/>
  <c r="AA69" i="4"/>
  <c r="AB68" i="4"/>
  <c r="AA68" i="4"/>
  <c r="AB67" i="4"/>
  <c r="AA67" i="4"/>
  <c r="AB66" i="4"/>
  <c r="AA66" i="4"/>
  <c r="AB65" i="4"/>
  <c r="AA65" i="4"/>
  <c r="AB64" i="4"/>
  <c r="AA64" i="4"/>
  <c r="AB63" i="4"/>
  <c r="AA63" i="4"/>
  <c r="AB62" i="4"/>
  <c r="AA62" i="4"/>
  <c r="AB61" i="4"/>
  <c r="AA61" i="4"/>
  <c r="AB60" i="4"/>
  <c r="AA60" i="4"/>
  <c r="AB59" i="4"/>
  <c r="AA59" i="4"/>
  <c r="AB58" i="4"/>
  <c r="AA58" i="4"/>
  <c r="AB57" i="4"/>
  <c r="AA57" i="4"/>
  <c r="AB56" i="4"/>
  <c r="AA56" i="4"/>
  <c r="AB55" i="4"/>
  <c r="AA55" i="4"/>
  <c r="AB54" i="4"/>
  <c r="AA54" i="4"/>
  <c r="AB53" i="4"/>
  <c r="AA53" i="4"/>
  <c r="AB52" i="4"/>
  <c r="AA52" i="4"/>
  <c r="AB51" i="4"/>
  <c r="AA51" i="4"/>
  <c r="AB50" i="4"/>
  <c r="AA50" i="4"/>
  <c r="AB49" i="4"/>
  <c r="AA49" i="4"/>
  <c r="AB48" i="4"/>
  <c r="AA48" i="4"/>
  <c r="AB47" i="4"/>
  <c r="AA47" i="4"/>
  <c r="AB46" i="4"/>
  <c r="AA46" i="4"/>
  <c r="AB45" i="4"/>
  <c r="AA45" i="4"/>
  <c r="AB44" i="4"/>
  <c r="AA44" i="4"/>
  <c r="AB43" i="4"/>
  <c r="AA43" i="4"/>
  <c r="AB42" i="4"/>
  <c r="AA42" i="4"/>
  <c r="AB41" i="4"/>
  <c r="AA41" i="4"/>
  <c r="AB35" i="4"/>
  <c r="AA35" i="4"/>
  <c r="AB34" i="4"/>
  <c r="AA34" i="4"/>
  <c r="AB33" i="4"/>
  <c r="AA33" i="4"/>
  <c r="AB32" i="4"/>
  <c r="AA32" i="4"/>
  <c r="AB31" i="4"/>
  <c r="AA31" i="4"/>
  <c r="AB30" i="4"/>
  <c r="AA30" i="4"/>
  <c r="AB29" i="4"/>
  <c r="AA29" i="4"/>
  <c r="AB28" i="4"/>
  <c r="AA28" i="4"/>
  <c r="AB27" i="4"/>
  <c r="AA27" i="4"/>
  <c r="AB26" i="4"/>
  <c r="AA26" i="4"/>
  <c r="AB25" i="4"/>
  <c r="AA25" i="4"/>
  <c r="AB24" i="4"/>
  <c r="AA24" i="4"/>
  <c r="AB23" i="4"/>
  <c r="AA23" i="4"/>
  <c r="AB22" i="4"/>
  <c r="AA22" i="4"/>
  <c r="AB21" i="4"/>
  <c r="AA21" i="4"/>
  <c r="AB20" i="4"/>
  <c r="AA20" i="4"/>
  <c r="AB19" i="4"/>
  <c r="AA19" i="4"/>
  <c r="AB18" i="4"/>
  <c r="AA18" i="4"/>
  <c r="AB17" i="4"/>
  <c r="AA17" i="4"/>
  <c r="AB16" i="4"/>
  <c r="AA16" i="4"/>
  <c r="AB15" i="4"/>
  <c r="AA15" i="4"/>
  <c r="AB14" i="4"/>
  <c r="AA14" i="4"/>
  <c r="AB13" i="4"/>
  <c r="AA13" i="4"/>
  <c r="AB12" i="4"/>
  <c r="AA12" i="4"/>
  <c r="AB11" i="4"/>
  <c r="AA11" i="4"/>
  <c r="AB10" i="4"/>
  <c r="AA10" i="4"/>
  <c r="AB9" i="4"/>
  <c r="AA9" i="4"/>
  <c r="AB8" i="4"/>
  <c r="AA8" i="4"/>
  <c r="AB7" i="4"/>
  <c r="AA7" i="4"/>
  <c r="AB6" i="4"/>
  <c r="AA6" i="4"/>
  <c r="AB5" i="4"/>
  <c r="AA5" i="4"/>
  <c r="AB4" i="4"/>
  <c r="AA4" i="4"/>
  <c r="AB3" i="4"/>
  <c r="AA3" i="4"/>
  <c r="AB4" i="3"/>
  <c r="AA4" i="3"/>
  <c r="AB3" i="3"/>
  <c r="AA3" i="3"/>
  <c r="AB273" i="3"/>
  <c r="AB272" i="3"/>
  <c r="AA272" i="3"/>
  <c r="AB271" i="3"/>
  <c r="AB270" i="3"/>
  <c r="AA270" i="3"/>
  <c r="AB269" i="3"/>
  <c r="AB268" i="3"/>
  <c r="AA268" i="3"/>
  <c r="AB267" i="3"/>
  <c r="AB266" i="3"/>
  <c r="AA266" i="3"/>
  <c r="AB265" i="3"/>
  <c r="AB264" i="3"/>
  <c r="AA264" i="3"/>
  <c r="AB263" i="3"/>
  <c r="AB262" i="3"/>
  <c r="AA262" i="3"/>
  <c r="AB261" i="3"/>
  <c r="AB260" i="3"/>
  <c r="AA260" i="3"/>
  <c r="AB259" i="3"/>
  <c r="AB258" i="3"/>
  <c r="AA258" i="3"/>
  <c r="AB257" i="3"/>
  <c r="AB256" i="3"/>
  <c r="AA256" i="3"/>
  <c r="AB255" i="3"/>
  <c r="AB254" i="3"/>
  <c r="AA254" i="3"/>
  <c r="AA253" i="3"/>
  <c r="AB252" i="3"/>
  <c r="AA252" i="3"/>
  <c r="AA251" i="3"/>
  <c r="AB250" i="3"/>
  <c r="AA250" i="3"/>
  <c r="AA249" i="3"/>
  <c r="AB248" i="3"/>
  <c r="AA248" i="3"/>
  <c r="AA247" i="3"/>
  <c r="AB246" i="3"/>
  <c r="AA246" i="3"/>
  <c r="AA245" i="3"/>
  <c r="AB244" i="3"/>
  <c r="AA244" i="3"/>
  <c r="AA243" i="3"/>
  <c r="AB242" i="3"/>
  <c r="AA242" i="3"/>
  <c r="AB241" i="3"/>
  <c r="AB240" i="3"/>
  <c r="AA240" i="3"/>
  <c r="AA239" i="3"/>
  <c r="AB238" i="3"/>
  <c r="AA238" i="3"/>
  <c r="AA237" i="3"/>
  <c r="AB236" i="3"/>
  <c r="AA236" i="3"/>
  <c r="AA235" i="3"/>
  <c r="AB234" i="3"/>
  <c r="AA234" i="3"/>
  <c r="AB233" i="3"/>
  <c r="AB232" i="3"/>
  <c r="AA232" i="3"/>
  <c r="AA231" i="3"/>
  <c r="AB230" i="3"/>
  <c r="AA230" i="3"/>
  <c r="AA229" i="3"/>
  <c r="AB228" i="3"/>
  <c r="AA228" i="3"/>
  <c r="AA227" i="3"/>
  <c r="AB226" i="3"/>
  <c r="AA226" i="3"/>
  <c r="AA225" i="3"/>
  <c r="AB224" i="3"/>
  <c r="AA224" i="3"/>
  <c r="AA223" i="3"/>
  <c r="AB222" i="3"/>
  <c r="AA222" i="3"/>
  <c r="AA221" i="3"/>
  <c r="AB220" i="3"/>
  <c r="AA220" i="3"/>
  <c r="AB219" i="3"/>
  <c r="AB218" i="3"/>
  <c r="AA218" i="3"/>
  <c r="AA217" i="3"/>
  <c r="AB216" i="3"/>
  <c r="AA216" i="3"/>
  <c r="AB215" i="3"/>
  <c r="AA215" i="3"/>
  <c r="AB214" i="3"/>
  <c r="AB213" i="3"/>
  <c r="AA213" i="3"/>
  <c r="AA212" i="3"/>
  <c r="AB211" i="3"/>
  <c r="AA211" i="3"/>
  <c r="AB210" i="3"/>
  <c r="AA210" i="3"/>
  <c r="AA209" i="3"/>
  <c r="AB208" i="3"/>
  <c r="AA208" i="3"/>
  <c r="AB207" i="3"/>
  <c r="AA207" i="3"/>
  <c r="AB206" i="3"/>
  <c r="AB205" i="3"/>
  <c r="AA205" i="3"/>
  <c r="AB204" i="3"/>
  <c r="AA204" i="3"/>
  <c r="AB203" i="3"/>
  <c r="AB202" i="3"/>
  <c r="AA202" i="3"/>
  <c r="AB201" i="3"/>
  <c r="AA201" i="3"/>
  <c r="AB200" i="3"/>
  <c r="AB199" i="3"/>
  <c r="AA199" i="3"/>
  <c r="AB198" i="3"/>
  <c r="AA198" i="3"/>
  <c r="AB197" i="3"/>
  <c r="AA197" i="3"/>
  <c r="AB196" i="3"/>
  <c r="AB195" i="3"/>
  <c r="AA195" i="3"/>
  <c r="AB194" i="3"/>
  <c r="AA194" i="3"/>
  <c r="AA193" i="3"/>
  <c r="AB192" i="3"/>
  <c r="AA192" i="3"/>
  <c r="AB191" i="3"/>
  <c r="AA191" i="3"/>
  <c r="AA190" i="3"/>
  <c r="AB189" i="3"/>
  <c r="AA189" i="3"/>
  <c r="AB188" i="3"/>
  <c r="AA188" i="3"/>
  <c r="AA187" i="3"/>
  <c r="AB186" i="3"/>
  <c r="AA186" i="3"/>
  <c r="AB185" i="3"/>
  <c r="AA185" i="3"/>
  <c r="AB184" i="3"/>
  <c r="AA184" i="3"/>
  <c r="AA183" i="3"/>
  <c r="AB182" i="3"/>
  <c r="AA182" i="3"/>
  <c r="AB181" i="3"/>
  <c r="AA181" i="3"/>
  <c r="AB180" i="3"/>
  <c r="AB179" i="3"/>
  <c r="AA179" i="3"/>
  <c r="AB178" i="3"/>
  <c r="AB177" i="3"/>
  <c r="AA177" i="3"/>
  <c r="AB176" i="3"/>
  <c r="AA176" i="3"/>
  <c r="AA175" i="3"/>
  <c r="AB174" i="3"/>
  <c r="AA174" i="3"/>
  <c r="AA173" i="3"/>
  <c r="AB172" i="3"/>
  <c r="AA172" i="3"/>
  <c r="AB171" i="3"/>
  <c r="AB170" i="3"/>
  <c r="AA170" i="3"/>
  <c r="AA169" i="3"/>
  <c r="AB168" i="3"/>
  <c r="AA168" i="3"/>
  <c r="AB167" i="3"/>
  <c r="AA167" i="3"/>
  <c r="AB166" i="3"/>
  <c r="AB165" i="3"/>
  <c r="AA165" i="3"/>
  <c r="AB164" i="3"/>
  <c r="AB163" i="3"/>
  <c r="AA163" i="3"/>
  <c r="AB162" i="3"/>
  <c r="AA162" i="3"/>
  <c r="AA161" i="3"/>
  <c r="AB160" i="3"/>
  <c r="AA160" i="3"/>
  <c r="AA159" i="3"/>
  <c r="AB158" i="3"/>
  <c r="AA158" i="3"/>
  <c r="AB157" i="3"/>
  <c r="AB156" i="3"/>
  <c r="AA156" i="3"/>
  <c r="AA155" i="3"/>
  <c r="AB154" i="3"/>
  <c r="AA154" i="3"/>
  <c r="AB153" i="3"/>
  <c r="AB152" i="3"/>
  <c r="AA152" i="3"/>
  <c r="AA151" i="3"/>
  <c r="AB150" i="3"/>
  <c r="AA150" i="3"/>
  <c r="AB149" i="3"/>
  <c r="AB148" i="3"/>
  <c r="AA148" i="3"/>
  <c r="AA147" i="3"/>
  <c r="AB146" i="3"/>
  <c r="AA146" i="3"/>
  <c r="AB145" i="3"/>
  <c r="AB144" i="3"/>
  <c r="AA144" i="3"/>
  <c r="AA143" i="3"/>
  <c r="AB142" i="3"/>
  <c r="AA142" i="3"/>
  <c r="AB141" i="3"/>
  <c r="AB140" i="3"/>
  <c r="AA140" i="3"/>
  <c r="AA139" i="3"/>
  <c r="AB138" i="3"/>
  <c r="AA138" i="3"/>
  <c r="AB137" i="3"/>
  <c r="AB136" i="3"/>
  <c r="AA136" i="3"/>
  <c r="AA135" i="3"/>
  <c r="AB134" i="3"/>
  <c r="AA134" i="3"/>
  <c r="AB133" i="3"/>
  <c r="AB132" i="3"/>
  <c r="AA132" i="3"/>
  <c r="AA131" i="3"/>
  <c r="AB130" i="3"/>
  <c r="AA130" i="3"/>
  <c r="AB129" i="3"/>
  <c r="AB128" i="3"/>
  <c r="AA128" i="3"/>
  <c r="AA127" i="3"/>
  <c r="AB126" i="3"/>
  <c r="AA126" i="3"/>
  <c r="AB125" i="3"/>
  <c r="AA125" i="3"/>
  <c r="AB124" i="3"/>
  <c r="AA124" i="3"/>
  <c r="AB123" i="3"/>
  <c r="AA123" i="3"/>
  <c r="AB122" i="3"/>
  <c r="AA122" i="3"/>
  <c r="AB121" i="3"/>
  <c r="AA121" i="3"/>
  <c r="AB118" i="3"/>
  <c r="AA118" i="3"/>
  <c r="AB116" i="3"/>
  <c r="AA116" i="3"/>
  <c r="AB115" i="3"/>
  <c r="AA115" i="3"/>
  <c r="AB114" i="3"/>
  <c r="AA114" i="3"/>
  <c r="AB113" i="3"/>
  <c r="AA113" i="3"/>
  <c r="AB112" i="3"/>
  <c r="AA112" i="3"/>
  <c r="AB111" i="3"/>
  <c r="AA111" i="3"/>
  <c r="AB110" i="3"/>
  <c r="AA110" i="3"/>
  <c r="AB109" i="3"/>
  <c r="AA109" i="3"/>
  <c r="AB108" i="3"/>
  <c r="AA108" i="3"/>
  <c r="AB107" i="3"/>
  <c r="AA107" i="3"/>
  <c r="AB106" i="3"/>
  <c r="AA106" i="3"/>
  <c r="AB105" i="3"/>
  <c r="AA105" i="3"/>
  <c r="AB104" i="3"/>
  <c r="AA104" i="3"/>
  <c r="AB103" i="3"/>
  <c r="AA103" i="3"/>
  <c r="AB102" i="3"/>
  <c r="AA102" i="3"/>
  <c r="AB101" i="3"/>
  <c r="AA101" i="3"/>
  <c r="AB100" i="3"/>
  <c r="AA100" i="3"/>
  <c r="AB99" i="3"/>
  <c r="AA99" i="3"/>
  <c r="AB98" i="3"/>
  <c r="AA98" i="3"/>
  <c r="AB97" i="3"/>
  <c r="AA97" i="3"/>
  <c r="AB96" i="3"/>
  <c r="AA96" i="3"/>
  <c r="AB95" i="3"/>
  <c r="AA95" i="3"/>
  <c r="AB94" i="3"/>
  <c r="AA94" i="3"/>
  <c r="AB91" i="3"/>
  <c r="AA91" i="3"/>
  <c r="AB89" i="3"/>
  <c r="AA89" i="3"/>
  <c r="AB88" i="3"/>
  <c r="AA88" i="3"/>
  <c r="AB87" i="3"/>
  <c r="AA87" i="3"/>
  <c r="AB86" i="3"/>
  <c r="AA86" i="3"/>
  <c r="AB85" i="3"/>
  <c r="AA85" i="3"/>
  <c r="AB84" i="3"/>
  <c r="AA84" i="3"/>
  <c r="AB83" i="3"/>
  <c r="AA83" i="3"/>
  <c r="AB82" i="3"/>
  <c r="AA82" i="3"/>
  <c r="AB81" i="3"/>
  <c r="AA81" i="3"/>
  <c r="AB80" i="3"/>
  <c r="AA80" i="3"/>
  <c r="AB79" i="3"/>
  <c r="AA79" i="3"/>
  <c r="AB78" i="3"/>
  <c r="AA78" i="3"/>
  <c r="AB77" i="3"/>
  <c r="AA77" i="3"/>
  <c r="AB76" i="3"/>
  <c r="AA76" i="3"/>
  <c r="AB75" i="3"/>
  <c r="AA75" i="3"/>
  <c r="AB74" i="3"/>
  <c r="AA74" i="3"/>
  <c r="AB73" i="3"/>
  <c r="AA73" i="3"/>
  <c r="AB72" i="3"/>
  <c r="AA72" i="3"/>
  <c r="AB71" i="3"/>
  <c r="AA71" i="3"/>
  <c r="AB70" i="3"/>
  <c r="AA70" i="3"/>
  <c r="AB69" i="3"/>
  <c r="AA69" i="3"/>
  <c r="AB68" i="3"/>
  <c r="AA68" i="3"/>
  <c r="AB67" i="3"/>
  <c r="AA67" i="3"/>
  <c r="AB66" i="3"/>
  <c r="AA66" i="3"/>
  <c r="AB65" i="3"/>
  <c r="AA65" i="3"/>
  <c r="AB64" i="3"/>
  <c r="AA64" i="3"/>
  <c r="AB63" i="3"/>
  <c r="AA63" i="3"/>
  <c r="AB62" i="3"/>
  <c r="AA62" i="3"/>
  <c r="AB61" i="3"/>
  <c r="AA61" i="3"/>
  <c r="AB60" i="3"/>
  <c r="AA60" i="3"/>
  <c r="AB59" i="3"/>
  <c r="AA59" i="3"/>
  <c r="AB58" i="3"/>
  <c r="AA58" i="3"/>
  <c r="AB57" i="3"/>
  <c r="AA57" i="3"/>
  <c r="AB56" i="3"/>
  <c r="AA56" i="3"/>
  <c r="AB55" i="3"/>
  <c r="AA55" i="3"/>
  <c r="AB54" i="3"/>
  <c r="AA54" i="3"/>
  <c r="AB53" i="3"/>
  <c r="AA53" i="3"/>
  <c r="AB52" i="3"/>
  <c r="AA52" i="3"/>
  <c r="AB51" i="3"/>
  <c r="AA51" i="3"/>
  <c r="AB50" i="3"/>
  <c r="AA50" i="3"/>
  <c r="AB49" i="3"/>
  <c r="AA49" i="3"/>
  <c r="AB48" i="3"/>
  <c r="AA48" i="3"/>
  <c r="AB47" i="3"/>
  <c r="AA47" i="3"/>
  <c r="AB46" i="3"/>
  <c r="AA46" i="3"/>
  <c r="AB45" i="3"/>
  <c r="AA45" i="3"/>
  <c r="AB44" i="3"/>
  <c r="AA44" i="3"/>
  <c r="AB43" i="3"/>
  <c r="AA43" i="3"/>
  <c r="AB42" i="3"/>
  <c r="AA42" i="3"/>
  <c r="AB41" i="3"/>
  <c r="AA41" i="3"/>
  <c r="AB35" i="3"/>
  <c r="AA35" i="3"/>
  <c r="AB34" i="3"/>
  <c r="AA34" i="3"/>
  <c r="AB33" i="3"/>
  <c r="AA33" i="3"/>
  <c r="AB32" i="3"/>
  <c r="AA32" i="3"/>
  <c r="AB31" i="3"/>
  <c r="AA31" i="3"/>
  <c r="AB30" i="3"/>
  <c r="AA30" i="3"/>
  <c r="AB29" i="3"/>
  <c r="AA29" i="3"/>
  <c r="AB28" i="3"/>
  <c r="AA28" i="3"/>
  <c r="AB27" i="3"/>
  <c r="AA27" i="3"/>
  <c r="AB26" i="3"/>
  <c r="AA26" i="3"/>
  <c r="AB25" i="3"/>
  <c r="AA25" i="3"/>
  <c r="AB24" i="3"/>
  <c r="AA24" i="3"/>
  <c r="AB23" i="3"/>
  <c r="AA23" i="3"/>
  <c r="AB22" i="3"/>
  <c r="AA22" i="3"/>
  <c r="AB21" i="3"/>
  <c r="AA21" i="3"/>
  <c r="AB20" i="3"/>
  <c r="AA20" i="3"/>
  <c r="AB19" i="3"/>
  <c r="AA19" i="3"/>
  <c r="AB18" i="3"/>
  <c r="AA18" i="3"/>
  <c r="AB17" i="3"/>
  <c r="AA17" i="3"/>
  <c r="AB16" i="3"/>
  <c r="AA16" i="3"/>
  <c r="AB15" i="3"/>
  <c r="AA15" i="3"/>
  <c r="AB14" i="3"/>
  <c r="AA14" i="3"/>
  <c r="AB13" i="3"/>
  <c r="AA13" i="3"/>
  <c r="AB12" i="3"/>
  <c r="AA12" i="3"/>
  <c r="AB11" i="3"/>
  <c r="AA11" i="3"/>
  <c r="AB10" i="3"/>
  <c r="AA10" i="3"/>
  <c r="AB9" i="3"/>
  <c r="AA9" i="3"/>
  <c r="AB8" i="3"/>
  <c r="AA8" i="3"/>
  <c r="AB7" i="3"/>
  <c r="AA7" i="3"/>
  <c r="AB6" i="3"/>
  <c r="AA6" i="3"/>
  <c r="AB5" i="3"/>
  <c r="AA5" i="3"/>
  <c r="AB274" i="3"/>
  <c r="AA274" i="3"/>
  <c r="AB275" i="3"/>
  <c r="AA227" i="2"/>
  <c r="AB226" i="2"/>
  <c r="AA226" i="2"/>
  <c r="AA225" i="2"/>
  <c r="AB224" i="2"/>
  <c r="AA224" i="2"/>
  <c r="AA223" i="2"/>
  <c r="AB222" i="2"/>
  <c r="AA222" i="2"/>
  <c r="AA221" i="2"/>
  <c r="AB220" i="2"/>
  <c r="AA220" i="2"/>
  <c r="AA219" i="2"/>
  <c r="AB218" i="2"/>
  <c r="AA218" i="2"/>
  <c r="AA217" i="2"/>
  <c r="AB216" i="2"/>
  <c r="AA216" i="2"/>
  <c r="AA215" i="2"/>
  <c r="AB214" i="2"/>
  <c r="AA214" i="2"/>
  <c r="AB213" i="2"/>
  <c r="AA213" i="2"/>
  <c r="AB212" i="2"/>
  <c r="AB211" i="2"/>
  <c r="AA211" i="2"/>
  <c r="AA210" i="2"/>
  <c r="AB209" i="2"/>
  <c r="AA209" i="2"/>
  <c r="AB208" i="2"/>
  <c r="AA208" i="2"/>
  <c r="AA207" i="2"/>
  <c r="AB206" i="2"/>
  <c r="AA206" i="2"/>
  <c r="AB205" i="2"/>
  <c r="AA205" i="2"/>
  <c r="AB204" i="2"/>
  <c r="AB203" i="2"/>
  <c r="AA203" i="2"/>
  <c r="AB202" i="2"/>
  <c r="AA202" i="2"/>
  <c r="AA201" i="2"/>
  <c r="AB200" i="2"/>
  <c r="AA200" i="2"/>
  <c r="AB199" i="2"/>
  <c r="AA199" i="2"/>
  <c r="AB198" i="2"/>
  <c r="AB197" i="2"/>
  <c r="AA197" i="2"/>
  <c r="AB196" i="2"/>
  <c r="AB195" i="2"/>
  <c r="AA195" i="2"/>
  <c r="AB194" i="2"/>
  <c r="AA194" i="2"/>
  <c r="AA193" i="2"/>
  <c r="AB192" i="2"/>
  <c r="AA192" i="2"/>
  <c r="AA191" i="2"/>
  <c r="AB190" i="2"/>
  <c r="AA190" i="2"/>
  <c r="AB189" i="2"/>
  <c r="AB188" i="2"/>
  <c r="AA188" i="2"/>
  <c r="AA187" i="2"/>
  <c r="AB186" i="2"/>
  <c r="AA186" i="2"/>
  <c r="AB185" i="2"/>
  <c r="AA185" i="2"/>
  <c r="AB184" i="2"/>
  <c r="AA184" i="2"/>
  <c r="AB183" i="2"/>
  <c r="AA183" i="2"/>
  <c r="AB182" i="2"/>
  <c r="AB181" i="2"/>
  <c r="AA181" i="2"/>
  <c r="AB180" i="2"/>
  <c r="AA180" i="2"/>
  <c r="AB179" i="2"/>
  <c r="AB178" i="2"/>
  <c r="AA178" i="2"/>
  <c r="AB177" i="2"/>
  <c r="AA177" i="2"/>
  <c r="AB176" i="2"/>
  <c r="AB175" i="2"/>
  <c r="AA175" i="2"/>
  <c r="AB174" i="2"/>
  <c r="AB173" i="2"/>
  <c r="AA173" i="2"/>
  <c r="AB172" i="2"/>
  <c r="AA172" i="2"/>
  <c r="AB171" i="2"/>
  <c r="AA171" i="2"/>
  <c r="AB170" i="2"/>
  <c r="AA170" i="2"/>
  <c r="AA169" i="2"/>
  <c r="AB168" i="2"/>
  <c r="AA168" i="2"/>
  <c r="AB167" i="2"/>
  <c r="AA167" i="2"/>
  <c r="AA166" i="2"/>
  <c r="AB165" i="2"/>
  <c r="AA165" i="2"/>
  <c r="AB164" i="2"/>
  <c r="AA164" i="2"/>
  <c r="AA163" i="2"/>
  <c r="AB162" i="2"/>
  <c r="AA162" i="2"/>
  <c r="AA161" i="2"/>
  <c r="AB160" i="2"/>
  <c r="AA160" i="2"/>
  <c r="AB159" i="2"/>
  <c r="AB158" i="2"/>
  <c r="AA158" i="2"/>
  <c r="AB157" i="2"/>
  <c r="AB156" i="2"/>
  <c r="AA156" i="2"/>
  <c r="AA155" i="2"/>
  <c r="AB154" i="2"/>
  <c r="AA154" i="2"/>
  <c r="AA153" i="2"/>
  <c r="AB152" i="2"/>
  <c r="AA152" i="2"/>
  <c r="AB151" i="2"/>
  <c r="AB150" i="2"/>
  <c r="AA150" i="2"/>
  <c r="AA149" i="2"/>
  <c r="AB148" i="2"/>
  <c r="AA148" i="2"/>
  <c r="AB147" i="2"/>
  <c r="AB146" i="2"/>
  <c r="AA146" i="2"/>
  <c r="AA145" i="2"/>
  <c r="AB144" i="2"/>
  <c r="AA144" i="2"/>
  <c r="AB143" i="2"/>
  <c r="AA143" i="2"/>
  <c r="AB142" i="2"/>
  <c r="AA142" i="2"/>
  <c r="AB141" i="2"/>
  <c r="AA141" i="2"/>
  <c r="AA140" i="2"/>
  <c r="AB139" i="2"/>
  <c r="AA139" i="2"/>
  <c r="AA138" i="2"/>
  <c r="AB137" i="2"/>
  <c r="AA137" i="2"/>
  <c r="AB136" i="2"/>
  <c r="AA136" i="2"/>
  <c r="AB135" i="2"/>
  <c r="AA135" i="2"/>
  <c r="AB134" i="2"/>
  <c r="AA134" i="2"/>
  <c r="AB133" i="2"/>
  <c r="AB132" i="2"/>
  <c r="AA132" i="2"/>
  <c r="AB131" i="2"/>
  <c r="AB130" i="2"/>
  <c r="AA130" i="2"/>
  <c r="AB129" i="2"/>
  <c r="AB128" i="2"/>
  <c r="AA128" i="2"/>
  <c r="AA127" i="2"/>
  <c r="AB126" i="2"/>
  <c r="AA126" i="2"/>
  <c r="AB125" i="2"/>
  <c r="AA125" i="2"/>
  <c r="AB124" i="2"/>
  <c r="AA124" i="2"/>
  <c r="AB123" i="2"/>
  <c r="AA123" i="2"/>
  <c r="AB122" i="2"/>
  <c r="AA122" i="2"/>
  <c r="AB121" i="2"/>
  <c r="AA121" i="2"/>
  <c r="AB118" i="2"/>
  <c r="AA118" i="2"/>
  <c r="AB116" i="2"/>
  <c r="AA116" i="2"/>
  <c r="AB115" i="2"/>
  <c r="AA115" i="2"/>
  <c r="AB114" i="2"/>
  <c r="AA114" i="2"/>
  <c r="AB113" i="2"/>
  <c r="AA113" i="2"/>
  <c r="AB112" i="2"/>
  <c r="AA112" i="2"/>
  <c r="AB111" i="2"/>
  <c r="AA111" i="2"/>
  <c r="AB110" i="2"/>
  <c r="AA110" i="2"/>
  <c r="AB109" i="2"/>
  <c r="AA109" i="2"/>
  <c r="AB108" i="2"/>
  <c r="AA108" i="2"/>
  <c r="AB107" i="2"/>
  <c r="AA107" i="2"/>
  <c r="AB106" i="2"/>
  <c r="AA106" i="2"/>
  <c r="AB105" i="2"/>
  <c r="AA105" i="2"/>
  <c r="AB104" i="2"/>
  <c r="AA104" i="2"/>
  <c r="AB103" i="2"/>
  <c r="AA103" i="2"/>
  <c r="AB102" i="2"/>
  <c r="AA102" i="2"/>
  <c r="AB101" i="2"/>
  <c r="AA101" i="2"/>
  <c r="AB100" i="2"/>
  <c r="AA100" i="2"/>
  <c r="AB99" i="2"/>
  <c r="AA99" i="2"/>
  <c r="AB98" i="2"/>
  <c r="AA98" i="2"/>
  <c r="AB97" i="2"/>
  <c r="AA97" i="2"/>
  <c r="AB96" i="2"/>
  <c r="AA96" i="2"/>
  <c r="AB95" i="2"/>
  <c r="AA95" i="2"/>
  <c r="AB94" i="2"/>
  <c r="AA94" i="2"/>
  <c r="AB91" i="2"/>
  <c r="AA91" i="2"/>
  <c r="AB89" i="2"/>
  <c r="AA89" i="2"/>
  <c r="AB88" i="2"/>
  <c r="AA88" i="2"/>
  <c r="AB87" i="2"/>
  <c r="AA87" i="2"/>
  <c r="AB86" i="2"/>
  <c r="AA86" i="2"/>
  <c r="AB85" i="2"/>
  <c r="AA85" i="2"/>
  <c r="AB84" i="2"/>
  <c r="AA84" i="2"/>
  <c r="AB83" i="2"/>
  <c r="AA83" i="2"/>
  <c r="AB82" i="2"/>
  <c r="AA82" i="2"/>
  <c r="AB81" i="2"/>
  <c r="AA81" i="2"/>
  <c r="AB80" i="2"/>
  <c r="AA80" i="2"/>
  <c r="AB79" i="2"/>
  <c r="AA79" i="2"/>
  <c r="AB78" i="2"/>
  <c r="AA78" i="2"/>
  <c r="AB77" i="2"/>
  <c r="AA77" i="2"/>
  <c r="AB76" i="2"/>
  <c r="AA76" i="2"/>
  <c r="AB75" i="2"/>
  <c r="AA75" i="2"/>
  <c r="AB74" i="2"/>
  <c r="AA74" i="2"/>
  <c r="AB73" i="2"/>
  <c r="AA73" i="2"/>
  <c r="AB72" i="2"/>
  <c r="AA72" i="2"/>
  <c r="AB71" i="2"/>
  <c r="AA71" i="2"/>
  <c r="AB70" i="2"/>
  <c r="AA70" i="2"/>
  <c r="AB69" i="2"/>
  <c r="AA69" i="2"/>
  <c r="AB68" i="2"/>
  <c r="AA68" i="2"/>
  <c r="AB67" i="2"/>
  <c r="AA67" i="2"/>
  <c r="AB66" i="2"/>
  <c r="AA66" i="2"/>
  <c r="AB65" i="2"/>
  <c r="AA65" i="2"/>
  <c r="AB64" i="2"/>
  <c r="AA64" i="2"/>
  <c r="AB63" i="2"/>
  <c r="AA63" i="2"/>
  <c r="AB62" i="2"/>
  <c r="AA62" i="2"/>
  <c r="AB61" i="2"/>
  <c r="AA61" i="2"/>
  <c r="AB60" i="2"/>
  <c r="AA60" i="2"/>
  <c r="AB59" i="2"/>
  <c r="AA59" i="2"/>
  <c r="AB58" i="2"/>
  <c r="AA58" i="2"/>
  <c r="AB57" i="2"/>
  <c r="AA57" i="2"/>
  <c r="AB56" i="2"/>
  <c r="AA56" i="2"/>
  <c r="AB55" i="2"/>
  <c r="AA55" i="2"/>
  <c r="AB54" i="2"/>
  <c r="AA54" i="2"/>
  <c r="AB53" i="2"/>
  <c r="AA53" i="2"/>
  <c r="AB52" i="2"/>
  <c r="AA52" i="2"/>
  <c r="AB51" i="2"/>
  <c r="AA51" i="2"/>
  <c r="AB50" i="2"/>
  <c r="AA50" i="2"/>
  <c r="AB49" i="2"/>
  <c r="AA49" i="2"/>
  <c r="AB48" i="2"/>
  <c r="AA48" i="2"/>
  <c r="AB47" i="2"/>
  <c r="AA47" i="2"/>
  <c r="AB46" i="2"/>
  <c r="AA46" i="2"/>
  <c r="AB45" i="2"/>
  <c r="AA45" i="2"/>
  <c r="AB44" i="2"/>
  <c r="AA44" i="2"/>
  <c r="AB43" i="2"/>
  <c r="AA43" i="2"/>
  <c r="AB42" i="2"/>
  <c r="AA42" i="2"/>
  <c r="AB41" i="2"/>
  <c r="AA41" i="2"/>
  <c r="AB35" i="2"/>
  <c r="AA35" i="2"/>
  <c r="AB34" i="2"/>
  <c r="AA34" i="2"/>
  <c r="AB33" i="2"/>
  <c r="AA33" i="2"/>
  <c r="AB32" i="2"/>
  <c r="AA32" i="2"/>
  <c r="AB31" i="2"/>
  <c r="AA31" i="2"/>
  <c r="AB30" i="2"/>
  <c r="AA30" i="2"/>
  <c r="AB29" i="2"/>
  <c r="AA29" i="2"/>
  <c r="AB28" i="2"/>
  <c r="AA28" i="2"/>
  <c r="AB27" i="2"/>
  <c r="AA27" i="2"/>
  <c r="AB26" i="2"/>
  <c r="AA26" i="2"/>
  <c r="AB25" i="2"/>
  <c r="AA25" i="2"/>
  <c r="AB24" i="2"/>
  <c r="AA24" i="2"/>
  <c r="AB23" i="2"/>
  <c r="AA23" i="2"/>
  <c r="AB22" i="2"/>
  <c r="AA22" i="2"/>
  <c r="AB21" i="2"/>
  <c r="AA21" i="2"/>
  <c r="AB20" i="2"/>
  <c r="AA20" i="2"/>
  <c r="AB19" i="2"/>
  <c r="AA19" i="2"/>
  <c r="AB18" i="2"/>
  <c r="AA18" i="2"/>
  <c r="AB17" i="2"/>
  <c r="AA17" i="2"/>
  <c r="AB16" i="2"/>
  <c r="AA16" i="2"/>
  <c r="AB15" i="2"/>
  <c r="AA15" i="2"/>
  <c r="AB14" i="2"/>
  <c r="AA14" i="2"/>
  <c r="AB13" i="2"/>
  <c r="AA13" i="2"/>
  <c r="AB12" i="2"/>
  <c r="AA12" i="2"/>
  <c r="AB11" i="2"/>
  <c r="AA11" i="2"/>
  <c r="AB10" i="2"/>
  <c r="AA10" i="2"/>
  <c r="AB9" i="2"/>
  <c r="AA9" i="2"/>
  <c r="AB8" i="2"/>
  <c r="AA8" i="2"/>
  <c r="AB7" i="2"/>
  <c r="AA7" i="2"/>
  <c r="AB6" i="2"/>
  <c r="AA6" i="2"/>
  <c r="AA235" i="2"/>
  <c r="AB234" i="2"/>
  <c r="AA234" i="2"/>
  <c r="AA233" i="2"/>
  <c r="AB232" i="2"/>
  <c r="AA232" i="2"/>
  <c r="AA231" i="2"/>
  <c r="AB230" i="2"/>
  <c r="AA230" i="2"/>
  <c r="AA229" i="2"/>
  <c r="AB228" i="2"/>
  <c r="AA228" i="2"/>
  <c r="AB240" i="2"/>
  <c r="AA240" i="2"/>
  <c r="AB239" i="2"/>
  <c r="AB238" i="2"/>
  <c r="AA238" i="2"/>
  <c r="AB237" i="2"/>
  <c r="AB236" i="2"/>
  <c r="AA236" i="2"/>
  <c r="AB241" i="2"/>
  <c r="K41" i="9" l="1"/>
  <c r="K40" i="9"/>
  <c r="BA104" i="1" s="1"/>
  <c r="K39" i="9"/>
  <c r="AZ104" i="1"/>
  <c r="BI123" i="9"/>
  <c r="F41" i="9" s="1"/>
  <c r="BH123" i="9"/>
  <c r="F40" i="9" s="1"/>
  <c r="BG123" i="9"/>
  <c r="BF123" i="9"/>
  <c r="K38" i="9" s="1"/>
  <c r="AY104" i="1" s="1"/>
  <c r="X123" i="9"/>
  <c r="X122" i="9" s="1"/>
  <c r="X121" i="9" s="1"/>
  <c r="V123" i="9"/>
  <c r="V122" i="9" s="1"/>
  <c r="V121" i="9" s="1"/>
  <c r="T123" i="9"/>
  <c r="T122" i="9"/>
  <c r="T121" i="9" s="1"/>
  <c r="AW104" i="1" s="1"/>
  <c r="P123" i="9"/>
  <c r="J117" i="9"/>
  <c r="F117" i="9"/>
  <c r="F115" i="9"/>
  <c r="E113" i="9"/>
  <c r="J93" i="9"/>
  <c r="F93" i="9"/>
  <c r="F91" i="9"/>
  <c r="E89" i="9"/>
  <c r="J26" i="9"/>
  <c r="E26" i="9"/>
  <c r="J94" i="9" s="1"/>
  <c r="J25" i="9"/>
  <c r="J20" i="9"/>
  <c r="E20" i="9"/>
  <c r="F118" i="9" s="1"/>
  <c r="J19" i="9"/>
  <c r="J14" i="9"/>
  <c r="J91" i="9" s="1"/>
  <c r="E7" i="9"/>
  <c r="E109" i="9" s="1"/>
  <c r="K41" i="8"/>
  <c r="K40" i="8"/>
  <c r="BA103" i="1" s="1"/>
  <c r="K39" i="8"/>
  <c r="AZ103" i="1" s="1"/>
  <c r="BI163" i="8"/>
  <c r="BH163" i="8"/>
  <c r="BG163" i="8"/>
  <c r="BF163" i="8"/>
  <c r="X163" i="8"/>
  <c r="X162" i="8" s="1"/>
  <c r="V163" i="8"/>
  <c r="V162" i="8" s="1"/>
  <c r="T163" i="8"/>
  <c r="T162" i="8" s="1"/>
  <c r="P163" i="8"/>
  <c r="BK163" i="8" s="1"/>
  <c r="BK162" i="8" s="1"/>
  <c r="K162" i="8" s="1"/>
  <c r="K102" i="8" s="1"/>
  <c r="BI160" i="8"/>
  <c r="BH160" i="8"/>
  <c r="BG160" i="8"/>
  <c r="BF160" i="8"/>
  <c r="X160" i="8"/>
  <c r="X159" i="8"/>
  <c r="V160" i="8"/>
  <c r="V159" i="8" s="1"/>
  <c r="T160" i="8"/>
  <c r="T159" i="8" s="1"/>
  <c r="P160" i="8"/>
  <c r="BI157" i="8"/>
  <c r="BH157" i="8"/>
  <c r="BG157" i="8"/>
  <c r="BF157" i="8"/>
  <c r="X157" i="8"/>
  <c r="V157" i="8"/>
  <c r="T157" i="8"/>
  <c r="P157" i="8"/>
  <c r="BI154" i="8"/>
  <c r="BH154" i="8"/>
  <c r="BG154" i="8"/>
  <c r="BF154" i="8"/>
  <c r="X154" i="8"/>
  <c r="V154" i="8"/>
  <c r="T154" i="8"/>
  <c r="P154" i="8"/>
  <c r="BI151" i="8"/>
  <c r="BH151" i="8"/>
  <c r="BG151" i="8"/>
  <c r="BF151" i="8"/>
  <c r="X151" i="8"/>
  <c r="V151" i="8"/>
  <c r="T151" i="8"/>
  <c r="P151" i="8"/>
  <c r="BI149" i="8"/>
  <c r="BH149" i="8"/>
  <c r="BG149" i="8"/>
  <c r="BF149" i="8"/>
  <c r="X149" i="8"/>
  <c r="V149" i="8"/>
  <c r="T149" i="8"/>
  <c r="P149" i="8"/>
  <c r="BI147" i="8"/>
  <c r="BH147" i="8"/>
  <c r="BG147" i="8"/>
  <c r="BF147" i="8"/>
  <c r="X147" i="8"/>
  <c r="V147" i="8"/>
  <c r="T147" i="8"/>
  <c r="P147" i="8"/>
  <c r="BI143" i="8"/>
  <c r="BH143" i="8"/>
  <c r="BG143" i="8"/>
  <c r="BF143" i="8"/>
  <c r="X143" i="8"/>
  <c r="V143" i="8"/>
  <c r="T143" i="8"/>
  <c r="P143" i="8"/>
  <c r="K143" i="8" s="1"/>
  <c r="BI140" i="8"/>
  <c r="BH140" i="8"/>
  <c r="BG140" i="8"/>
  <c r="BF140" i="8"/>
  <c r="X140" i="8"/>
  <c r="V140" i="8"/>
  <c r="T140" i="8"/>
  <c r="P140" i="8"/>
  <c r="BI137" i="8"/>
  <c r="BH137" i="8"/>
  <c r="BG137" i="8"/>
  <c r="BF137" i="8"/>
  <c r="X137" i="8"/>
  <c r="V137" i="8"/>
  <c r="T137" i="8"/>
  <c r="P137" i="8"/>
  <c r="BI135" i="8"/>
  <c r="BH135" i="8"/>
  <c r="BG135" i="8"/>
  <c r="BF135" i="8"/>
  <c r="X135" i="8"/>
  <c r="V135" i="8"/>
  <c r="T135" i="8"/>
  <c r="P135" i="8"/>
  <c r="BI133" i="8"/>
  <c r="BH133" i="8"/>
  <c r="BG133" i="8"/>
  <c r="BF133" i="8"/>
  <c r="X133" i="8"/>
  <c r="V133" i="8"/>
  <c r="T133" i="8"/>
  <c r="P133" i="8"/>
  <c r="BK133" i="8" s="1"/>
  <c r="BI129" i="8"/>
  <c r="BH129" i="8"/>
  <c r="BG129" i="8"/>
  <c r="BF129" i="8"/>
  <c r="X129" i="8"/>
  <c r="V129" i="8"/>
  <c r="T129" i="8"/>
  <c r="P129" i="8"/>
  <c r="BI127" i="8"/>
  <c r="BH127" i="8"/>
  <c r="BG127" i="8"/>
  <c r="BF127" i="8"/>
  <c r="X127" i="8"/>
  <c r="V127" i="8"/>
  <c r="T127" i="8"/>
  <c r="P127" i="8"/>
  <c r="J120" i="8"/>
  <c r="F120" i="8"/>
  <c r="F118" i="8"/>
  <c r="E116" i="8"/>
  <c r="J93" i="8"/>
  <c r="F93" i="8"/>
  <c r="F91" i="8"/>
  <c r="E89" i="8"/>
  <c r="J26" i="8"/>
  <c r="E26" i="8"/>
  <c r="J121" i="8" s="1"/>
  <c r="J25" i="8"/>
  <c r="J20" i="8"/>
  <c r="E20" i="8"/>
  <c r="F94" i="8" s="1"/>
  <c r="J19" i="8"/>
  <c r="J14" i="8"/>
  <c r="J118" i="8"/>
  <c r="E7" i="8"/>
  <c r="E112" i="8" s="1"/>
  <c r="K41" i="7"/>
  <c r="K40" i="7"/>
  <c r="BA101" i="1" s="1"/>
  <c r="K39" i="7"/>
  <c r="AZ101" i="1" s="1"/>
  <c r="BI129" i="7"/>
  <c r="BH129" i="7"/>
  <c r="BG129" i="7"/>
  <c r="BF129" i="7"/>
  <c r="X129" i="7"/>
  <c r="V129" i="7"/>
  <c r="T129" i="7"/>
  <c r="P129" i="7"/>
  <c r="K129" i="7" s="1"/>
  <c r="BI127" i="7"/>
  <c r="BH127" i="7"/>
  <c r="BG127" i="7"/>
  <c r="BF127" i="7"/>
  <c r="X127" i="7"/>
  <c r="V127" i="7"/>
  <c r="T127" i="7"/>
  <c r="P127" i="7"/>
  <c r="BK127" i="7" s="1"/>
  <c r="BI125" i="7"/>
  <c r="BH125" i="7"/>
  <c r="BG125" i="7"/>
  <c r="BF125" i="7"/>
  <c r="X125" i="7"/>
  <c r="V125" i="7"/>
  <c r="T125" i="7"/>
  <c r="P125" i="7"/>
  <c r="BK125" i="7" s="1"/>
  <c r="BI123" i="7"/>
  <c r="BH123" i="7"/>
  <c r="BG123" i="7"/>
  <c r="BF123" i="7"/>
  <c r="X123" i="7"/>
  <c r="V123" i="7"/>
  <c r="T123" i="7"/>
  <c r="P123" i="7"/>
  <c r="BK123" i="7" s="1"/>
  <c r="J117" i="7"/>
  <c r="F117" i="7"/>
  <c r="F115" i="7"/>
  <c r="E113" i="7"/>
  <c r="J93" i="7"/>
  <c r="F93" i="7"/>
  <c r="F91" i="7"/>
  <c r="E89" i="7"/>
  <c r="J26" i="7"/>
  <c r="E26" i="7"/>
  <c r="J118" i="7" s="1"/>
  <c r="J25" i="7"/>
  <c r="J20" i="7"/>
  <c r="E20" i="7"/>
  <c r="F94" i="7"/>
  <c r="J19" i="7"/>
  <c r="J14" i="7"/>
  <c r="J115" i="7" s="1"/>
  <c r="E7" i="7"/>
  <c r="E109" i="7" s="1"/>
  <c r="K41" i="6"/>
  <c r="K40" i="6"/>
  <c r="BA100" i="1" s="1"/>
  <c r="K39" i="6"/>
  <c r="AZ100" i="1" s="1"/>
  <c r="BI163" i="6"/>
  <c r="BH163" i="6"/>
  <c r="BG163" i="6"/>
  <c r="BF163" i="6"/>
  <c r="X163" i="6"/>
  <c r="V163" i="6"/>
  <c r="T163" i="6"/>
  <c r="P163" i="6"/>
  <c r="BI161" i="6"/>
  <c r="BH161" i="6"/>
  <c r="BG161" i="6"/>
  <c r="BF161" i="6"/>
  <c r="X161" i="6"/>
  <c r="V161" i="6"/>
  <c r="T161" i="6"/>
  <c r="P161" i="6"/>
  <c r="BI159" i="6"/>
  <c r="BH159" i="6"/>
  <c r="BG159" i="6"/>
  <c r="BF159" i="6"/>
  <c r="X159" i="6"/>
  <c r="V159" i="6"/>
  <c r="T159" i="6"/>
  <c r="P159" i="6"/>
  <c r="K159" i="6" s="1"/>
  <c r="BI157" i="6"/>
  <c r="BH157" i="6"/>
  <c r="BG157" i="6"/>
  <c r="BF157" i="6"/>
  <c r="X157" i="6"/>
  <c r="V157" i="6"/>
  <c r="T157" i="6"/>
  <c r="P157" i="6"/>
  <c r="BI155" i="6"/>
  <c r="BH155" i="6"/>
  <c r="BG155" i="6"/>
  <c r="BF155" i="6"/>
  <c r="X155" i="6"/>
  <c r="V155" i="6"/>
  <c r="T155" i="6"/>
  <c r="P155" i="6"/>
  <c r="BI153" i="6"/>
  <c r="BH153" i="6"/>
  <c r="BG153" i="6"/>
  <c r="BF153" i="6"/>
  <c r="X153" i="6"/>
  <c r="V153" i="6"/>
  <c r="T153" i="6"/>
  <c r="P153" i="6"/>
  <c r="BI150" i="6"/>
  <c r="BH150" i="6"/>
  <c r="BG150" i="6"/>
  <c r="BF150" i="6"/>
  <c r="X150" i="6"/>
  <c r="X149" i="6" s="1"/>
  <c r="V150" i="6"/>
  <c r="V149" i="6" s="1"/>
  <c r="T150" i="6"/>
  <c r="T149" i="6" s="1"/>
  <c r="P150" i="6"/>
  <c r="BK150" i="6" s="1"/>
  <c r="BK149" i="6" s="1"/>
  <c r="K149" i="6" s="1"/>
  <c r="K102" i="6" s="1"/>
  <c r="BI144" i="6"/>
  <c r="BH144" i="6"/>
  <c r="BG144" i="6"/>
  <c r="BF144" i="6"/>
  <c r="X144" i="6"/>
  <c r="V144" i="6"/>
  <c r="T144" i="6"/>
  <c r="P144" i="6"/>
  <c r="K144" i="6" s="1"/>
  <c r="BI139" i="6"/>
  <c r="BH139" i="6"/>
  <c r="BG139" i="6"/>
  <c r="BF139" i="6"/>
  <c r="X139" i="6"/>
  <c r="V139" i="6"/>
  <c r="V138" i="6" s="1"/>
  <c r="T139" i="6"/>
  <c r="P139" i="6"/>
  <c r="K139" i="6" s="1"/>
  <c r="BI133" i="6"/>
  <c r="BH133" i="6"/>
  <c r="BG133" i="6"/>
  <c r="BF133" i="6"/>
  <c r="X133" i="6"/>
  <c r="V133" i="6"/>
  <c r="T133" i="6"/>
  <c r="P133" i="6"/>
  <c r="BK133" i="6" s="1"/>
  <c r="BI128" i="6"/>
  <c r="BH128" i="6"/>
  <c r="BG128" i="6"/>
  <c r="BF128" i="6"/>
  <c r="X128" i="6"/>
  <c r="X127" i="6" s="1"/>
  <c r="V128" i="6"/>
  <c r="V127" i="6" s="1"/>
  <c r="T128" i="6"/>
  <c r="T127" i="6" s="1"/>
  <c r="P128" i="6"/>
  <c r="K128" i="6" s="1"/>
  <c r="J121" i="6"/>
  <c r="F121" i="6"/>
  <c r="F119" i="6"/>
  <c r="E117" i="6"/>
  <c r="J93" i="6"/>
  <c r="F93" i="6"/>
  <c r="F91" i="6"/>
  <c r="E89" i="6"/>
  <c r="J26" i="6"/>
  <c r="E26" i="6"/>
  <c r="J122" i="6" s="1"/>
  <c r="J25" i="6"/>
  <c r="J20" i="6"/>
  <c r="E20" i="6"/>
  <c r="F122" i="6" s="1"/>
  <c r="J19" i="6"/>
  <c r="J14" i="6"/>
  <c r="J119" i="6" s="1"/>
  <c r="E7" i="6"/>
  <c r="E113" i="6" s="1"/>
  <c r="K41" i="5"/>
  <c r="K40" i="5"/>
  <c r="BA99" i="1" s="1"/>
  <c r="K39" i="5"/>
  <c r="AZ99" i="1" s="1"/>
  <c r="BI236" i="5"/>
  <c r="BH236" i="5"/>
  <c r="BG236" i="5"/>
  <c r="BF236" i="5"/>
  <c r="X236" i="5"/>
  <c r="X235" i="5" s="1"/>
  <c r="V236" i="5"/>
  <c r="V235" i="5" s="1"/>
  <c r="T236" i="5"/>
  <c r="T235" i="5" s="1"/>
  <c r="P236" i="5"/>
  <c r="K236" i="5" s="1"/>
  <c r="AB236" i="5" s="1"/>
  <c r="BI232" i="5"/>
  <c r="BH232" i="5"/>
  <c r="BG232" i="5"/>
  <c r="BF232" i="5"/>
  <c r="X232" i="5"/>
  <c r="V232" i="5"/>
  <c r="T232" i="5"/>
  <c r="P232" i="5"/>
  <c r="K232" i="5" s="1"/>
  <c r="AA232" i="5" s="1"/>
  <c r="BI230" i="5"/>
  <c r="BH230" i="5"/>
  <c r="BG230" i="5"/>
  <c r="BF230" i="5"/>
  <c r="X230" i="5"/>
  <c r="V230" i="5"/>
  <c r="T230" i="5"/>
  <c r="P230" i="5"/>
  <c r="K230" i="5" s="1"/>
  <c r="BI227" i="5"/>
  <c r="BH227" i="5"/>
  <c r="BG227" i="5"/>
  <c r="BF227" i="5"/>
  <c r="X227" i="5"/>
  <c r="V227" i="5"/>
  <c r="T227" i="5"/>
  <c r="P227" i="5"/>
  <c r="BI224" i="5"/>
  <c r="BH224" i="5"/>
  <c r="BG224" i="5"/>
  <c r="BF224" i="5"/>
  <c r="X224" i="5"/>
  <c r="V224" i="5"/>
  <c r="T224" i="5"/>
  <c r="P224" i="5"/>
  <c r="K224" i="5" s="1"/>
  <c r="BI220" i="5"/>
  <c r="BH220" i="5"/>
  <c r="BG220" i="5"/>
  <c r="BF220" i="5"/>
  <c r="X220" i="5"/>
  <c r="V220" i="5"/>
  <c r="T220" i="5"/>
  <c r="P220" i="5"/>
  <c r="BK220" i="5" s="1"/>
  <c r="BI215" i="5"/>
  <c r="BH215" i="5"/>
  <c r="BG215" i="5"/>
  <c r="BF215" i="5"/>
  <c r="X215" i="5"/>
  <c r="V215" i="5"/>
  <c r="T215" i="5"/>
  <c r="P215" i="5"/>
  <c r="K215" i="5" s="1"/>
  <c r="BI210" i="5"/>
  <c r="BH210" i="5"/>
  <c r="BG210" i="5"/>
  <c r="BF210" i="5"/>
  <c r="X210" i="5"/>
  <c r="V210" i="5"/>
  <c r="T210" i="5"/>
  <c r="P210" i="5"/>
  <c r="K210" i="5" s="1"/>
  <c r="BI205" i="5"/>
  <c r="BH205" i="5"/>
  <c r="BG205" i="5"/>
  <c r="BF205" i="5"/>
  <c r="X205" i="5"/>
  <c r="V205" i="5"/>
  <c r="T205" i="5"/>
  <c r="P205" i="5"/>
  <c r="BI200" i="5"/>
  <c r="BH200" i="5"/>
  <c r="BG200" i="5"/>
  <c r="BF200" i="5"/>
  <c r="X200" i="5"/>
  <c r="V200" i="5"/>
  <c r="T200" i="5"/>
  <c r="P200" i="5"/>
  <c r="BI195" i="5"/>
  <c r="BH195" i="5"/>
  <c r="BG195" i="5"/>
  <c r="BF195" i="5"/>
  <c r="X195" i="5"/>
  <c r="V195" i="5"/>
  <c r="T195" i="5"/>
  <c r="P195" i="5"/>
  <c r="BI192" i="5"/>
  <c r="BH192" i="5"/>
  <c r="BG192" i="5"/>
  <c r="BF192" i="5"/>
  <c r="X192" i="5"/>
  <c r="V192" i="5"/>
  <c r="T192" i="5"/>
  <c r="P192" i="5"/>
  <c r="K192" i="5" s="1"/>
  <c r="BI189" i="5"/>
  <c r="BH189" i="5"/>
  <c r="BG189" i="5"/>
  <c r="BF189" i="5"/>
  <c r="X189" i="5"/>
  <c r="V189" i="5"/>
  <c r="T189" i="5"/>
  <c r="P189" i="5"/>
  <c r="BI186" i="5"/>
  <c r="BH186" i="5"/>
  <c r="BG186" i="5"/>
  <c r="BF186" i="5"/>
  <c r="X186" i="5"/>
  <c r="V186" i="5"/>
  <c r="T186" i="5"/>
  <c r="P186" i="5"/>
  <c r="BI180" i="5"/>
  <c r="BH180" i="5"/>
  <c r="BG180" i="5"/>
  <c r="BF180" i="5"/>
  <c r="X180" i="5"/>
  <c r="V180" i="5"/>
  <c r="T180" i="5"/>
  <c r="P180" i="5"/>
  <c r="BI174" i="5"/>
  <c r="BH174" i="5"/>
  <c r="BG174" i="5"/>
  <c r="BF174" i="5"/>
  <c r="X174" i="5"/>
  <c r="V174" i="5"/>
  <c r="T174" i="5"/>
  <c r="P174" i="5"/>
  <c r="BI168" i="5"/>
  <c r="BH168" i="5"/>
  <c r="BG168" i="5"/>
  <c r="BF168" i="5"/>
  <c r="X168" i="5"/>
  <c r="V168" i="5"/>
  <c r="T168" i="5"/>
  <c r="P168" i="5"/>
  <c r="K168" i="5" s="1"/>
  <c r="BI162" i="5"/>
  <c r="BH162" i="5"/>
  <c r="BG162" i="5"/>
  <c r="BF162" i="5"/>
  <c r="X162" i="5"/>
  <c r="V162" i="5"/>
  <c r="T162" i="5"/>
  <c r="P162" i="5"/>
  <c r="BI156" i="5"/>
  <c r="BH156" i="5"/>
  <c r="BG156" i="5"/>
  <c r="BF156" i="5"/>
  <c r="X156" i="5"/>
  <c r="V156" i="5"/>
  <c r="T156" i="5"/>
  <c r="P156" i="5"/>
  <c r="BK156" i="5" s="1"/>
  <c r="BI150" i="5"/>
  <c r="BH150" i="5"/>
  <c r="BG150" i="5"/>
  <c r="BF150" i="5"/>
  <c r="X150" i="5"/>
  <c r="V150" i="5"/>
  <c r="T150" i="5"/>
  <c r="BK150" i="5"/>
  <c r="BI147" i="5"/>
  <c r="BH147" i="5"/>
  <c r="BG147" i="5"/>
  <c r="BF147" i="5"/>
  <c r="X147" i="5"/>
  <c r="V147" i="5"/>
  <c r="T147" i="5"/>
  <c r="P147" i="5"/>
  <c r="K147" i="5" s="1"/>
  <c r="BI144" i="5"/>
  <c r="BH144" i="5"/>
  <c r="BG144" i="5"/>
  <c r="BF144" i="5"/>
  <c r="X144" i="5"/>
  <c r="V144" i="5"/>
  <c r="T144" i="5"/>
  <c r="P144" i="5"/>
  <c r="BI141" i="5"/>
  <c r="BH141" i="5"/>
  <c r="BG141" i="5"/>
  <c r="BF141" i="5"/>
  <c r="X141" i="5"/>
  <c r="V141" i="5"/>
  <c r="T141" i="5"/>
  <c r="P141" i="5"/>
  <c r="K141" i="5" s="1"/>
  <c r="BI138" i="5"/>
  <c r="BH138" i="5"/>
  <c r="BG138" i="5"/>
  <c r="BF138" i="5"/>
  <c r="X138" i="5"/>
  <c r="V138" i="5"/>
  <c r="T138" i="5"/>
  <c r="P138" i="5"/>
  <c r="BK138" i="5" s="1"/>
  <c r="BI135" i="5"/>
  <c r="BH135" i="5"/>
  <c r="BG135" i="5"/>
  <c r="BF135" i="5"/>
  <c r="X135" i="5"/>
  <c r="V135" i="5"/>
  <c r="T135" i="5"/>
  <c r="P135" i="5"/>
  <c r="BK135" i="5" s="1"/>
  <c r="BI132" i="5"/>
  <c r="BH132" i="5"/>
  <c r="BG132" i="5"/>
  <c r="BF132" i="5"/>
  <c r="X132" i="5"/>
  <c r="V132" i="5"/>
  <c r="T132" i="5"/>
  <c r="P132" i="5"/>
  <c r="K132" i="5" s="1"/>
  <c r="BI129" i="5"/>
  <c r="BH129" i="5"/>
  <c r="BG129" i="5"/>
  <c r="BF129" i="5"/>
  <c r="X129" i="5"/>
  <c r="V129" i="5"/>
  <c r="T129" i="5"/>
  <c r="P129" i="5"/>
  <c r="BI126" i="5"/>
  <c r="BH126" i="5"/>
  <c r="BG126" i="5"/>
  <c r="BF126" i="5"/>
  <c r="X126" i="5"/>
  <c r="V126" i="5"/>
  <c r="T126" i="5"/>
  <c r="P126" i="5"/>
  <c r="J119" i="5"/>
  <c r="F119" i="5"/>
  <c r="F117" i="5"/>
  <c r="E115" i="5"/>
  <c r="J93" i="5"/>
  <c r="F93" i="5"/>
  <c r="F91" i="5"/>
  <c r="E89" i="5"/>
  <c r="J26" i="5"/>
  <c r="E26" i="5"/>
  <c r="J120" i="5" s="1"/>
  <c r="J25" i="5"/>
  <c r="J20" i="5"/>
  <c r="E20" i="5"/>
  <c r="F120" i="5" s="1"/>
  <c r="J19" i="5"/>
  <c r="J14" i="5"/>
  <c r="J117" i="5"/>
  <c r="E7" i="5"/>
  <c r="E111" i="5" s="1"/>
  <c r="K41" i="4"/>
  <c r="K40" i="4"/>
  <c r="BA98" i="1" s="1"/>
  <c r="K39" i="4"/>
  <c r="AZ98" i="1" s="1"/>
  <c r="BI225" i="4"/>
  <c r="BH225" i="4"/>
  <c r="BG225" i="4"/>
  <c r="BF225" i="4"/>
  <c r="X225" i="4"/>
  <c r="V225" i="4"/>
  <c r="T225" i="4"/>
  <c r="P225" i="4"/>
  <c r="K225" i="4" s="1"/>
  <c r="AA225" i="4" s="1"/>
  <c r="BI223" i="4"/>
  <c r="BH223" i="4"/>
  <c r="BG223" i="4"/>
  <c r="BF223" i="4"/>
  <c r="X223" i="4"/>
  <c r="V223" i="4"/>
  <c r="T223" i="4"/>
  <c r="P223" i="4"/>
  <c r="K223" i="4" s="1"/>
  <c r="BI221" i="4"/>
  <c r="BH221" i="4"/>
  <c r="BG221" i="4"/>
  <c r="BF221" i="4"/>
  <c r="X221" i="4"/>
  <c r="V221" i="4"/>
  <c r="T221" i="4"/>
  <c r="P221" i="4"/>
  <c r="BK221" i="4" s="1"/>
  <c r="BI219" i="4"/>
  <c r="BH219" i="4"/>
  <c r="BG219" i="4"/>
  <c r="BF219" i="4"/>
  <c r="X219" i="4"/>
  <c r="V219" i="4"/>
  <c r="T219" i="4"/>
  <c r="P219" i="4"/>
  <c r="K219" i="4" s="1"/>
  <c r="BI217" i="4"/>
  <c r="BH217" i="4"/>
  <c r="BG217" i="4"/>
  <c r="BF217" i="4"/>
  <c r="X217" i="4"/>
  <c r="V217" i="4"/>
  <c r="T217" i="4"/>
  <c r="P217" i="4"/>
  <c r="K217" i="4" s="1"/>
  <c r="BI215" i="4"/>
  <c r="BH215" i="4"/>
  <c r="BG215" i="4"/>
  <c r="BF215" i="4"/>
  <c r="X215" i="4"/>
  <c r="V215" i="4"/>
  <c r="T215" i="4"/>
  <c r="P215" i="4"/>
  <c r="K215" i="4" s="1"/>
  <c r="BI213" i="4"/>
  <c r="BH213" i="4"/>
  <c r="BG213" i="4"/>
  <c r="BF213" i="4"/>
  <c r="X213" i="4"/>
  <c r="V213" i="4"/>
  <c r="T213" i="4"/>
  <c r="P213" i="4"/>
  <c r="K213" i="4" s="1"/>
  <c r="BI211" i="4"/>
  <c r="BH211" i="4"/>
  <c r="BG211" i="4"/>
  <c r="BF211" i="4"/>
  <c r="X211" i="4"/>
  <c r="V211" i="4"/>
  <c r="T211" i="4"/>
  <c r="P211" i="4"/>
  <c r="BK211" i="4" s="1"/>
  <c r="BI209" i="4"/>
  <c r="BH209" i="4"/>
  <c r="BG209" i="4"/>
  <c r="BF209" i="4"/>
  <c r="X209" i="4"/>
  <c r="V209" i="4"/>
  <c r="T209" i="4"/>
  <c r="P209" i="4"/>
  <c r="BK209" i="4" s="1"/>
  <c r="BI207" i="4"/>
  <c r="BH207" i="4"/>
  <c r="BG207" i="4"/>
  <c r="BF207" i="4"/>
  <c r="X207" i="4"/>
  <c r="V207" i="4"/>
  <c r="T207" i="4"/>
  <c r="P207" i="4"/>
  <c r="K207" i="4" s="1"/>
  <c r="BI205" i="4"/>
  <c r="BH205" i="4"/>
  <c r="BG205" i="4"/>
  <c r="BF205" i="4"/>
  <c r="X205" i="4"/>
  <c r="V205" i="4"/>
  <c r="T205" i="4"/>
  <c r="P205" i="4"/>
  <c r="K205" i="4" s="1"/>
  <c r="AB205" i="4" s="1"/>
  <c r="BI203" i="4"/>
  <c r="BH203" i="4"/>
  <c r="BG203" i="4"/>
  <c r="BF203" i="4"/>
  <c r="X203" i="4"/>
  <c r="V203" i="4"/>
  <c r="T203" i="4"/>
  <c r="P203" i="4"/>
  <c r="BI201" i="4"/>
  <c r="BH201" i="4"/>
  <c r="BG201" i="4"/>
  <c r="BF201" i="4"/>
  <c r="X201" i="4"/>
  <c r="V201" i="4"/>
  <c r="T201" i="4"/>
  <c r="P201" i="4"/>
  <c r="K201" i="4" s="1"/>
  <c r="BI199" i="4"/>
  <c r="BH199" i="4"/>
  <c r="BG199" i="4"/>
  <c r="BF199" i="4"/>
  <c r="X199" i="4"/>
  <c r="V199" i="4"/>
  <c r="T199" i="4"/>
  <c r="P199" i="4"/>
  <c r="BK199" i="4" s="1"/>
  <c r="BI197" i="4"/>
  <c r="BH197" i="4"/>
  <c r="BG197" i="4"/>
  <c r="BF197" i="4"/>
  <c r="X197" i="4"/>
  <c r="V197" i="4"/>
  <c r="T197" i="4"/>
  <c r="P197" i="4"/>
  <c r="BK197" i="4" s="1"/>
  <c r="BI195" i="4"/>
  <c r="BH195" i="4"/>
  <c r="BG195" i="4"/>
  <c r="BF195" i="4"/>
  <c r="X195" i="4"/>
  <c r="V195" i="4"/>
  <c r="T195" i="4"/>
  <c r="P195" i="4"/>
  <c r="BK195" i="4" s="1"/>
  <c r="BI193" i="4"/>
  <c r="BH193" i="4"/>
  <c r="BG193" i="4"/>
  <c r="BF193" i="4"/>
  <c r="X193" i="4"/>
  <c r="V193" i="4"/>
  <c r="T193" i="4"/>
  <c r="P193" i="4"/>
  <c r="K193" i="4" s="1"/>
  <c r="BI191" i="4"/>
  <c r="BH191" i="4"/>
  <c r="BG191" i="4"/>
  <c r="BF191" i="4"/>
  <c r="X191" i="4"/>
  <c r="V191" i="4"/>
  <c r="T191" i="4"/>
  <c r="P191" i="4"/>
  <c r="BK191" i="4" s="1"/>
  <c r="BI189" i="4"/>
  <c r="BH189" i="4"/>
  <c r="BG189" i="4"/>
  <c r="BF189" i="4"/>
  <c r="X189" i="4"/>
  <c r="V189" i="4"/>
  <c r="T189" i="4"/>
  <c r="P189" i="4"/>
  <c r="BK189" i="4" s="1"/>
  <c r="BI187" i="4"/>
  <c r="BH187" i="4"/>
  <c r="BG187" i="4"/>
  <c r="BF187" i="4"/>
  <c r="X187" i="4"/>
  <c r="V187" i="4"/>
  <c r="T187" i="4"/>
  <c r="P187" i="4"/>
  <c r="BK187" i="4" s="1"/>
  <c r="BI185" i="4"/>
  <c r="BH185" i="4"/>
  <c r="BG185" i="4"/>
  <c r="BF185" i="4"/>
  <c r="X185" i="4"/>
  <c r="V185" i="4"/>
  <c r="T185" i="4"/>
  <c r="P185" i="4"/>
  <c r="K185" i="4" s="1"/>
  <c r="BI183" i="4"/>
  <c r="BH183" i="4"/>
  <c r="BG183" i="4"/>
  <c r="BF183" i="4"/>
  <c r="X183" i="4"/>
  <c r="V183" i="4"/>
  <c r="T183" i="4"/>
  <c r="P183" i="4"/>
  <c r="BK183" i="4" s="1"/>
  <c r="BI181" i="4"/>
  <c r="BH181" i="4"/>
  <c r="BG181" i="4"/>
  <c r="BF181" i="4"/>
  <c r="X181" i="4"/>
  <c r="V181" i="4"/>
  <c r="T181" i="4"/>
  <c r="P181" i="4"/>
  <c r="BK181" i="4" s="1"/>
  <c r="BI179" i="4"/>
  <c r="BH179" i="4"/>
  <c r="BG179" i="4"/>
  <c r="BF179" i="4"/>
  <c r="X179" i="4"/>
  <c r="V179" i="4"/>
  <c r="T179" i="4"/>
  <c r="P179" i="4"/>
  <c r="BK179" i="4" s="1"/>
  <c r="BI177" i="4"/>
  <c r="BH177" i="4"/>
  <c r="BG177" i="4"/>
  <c r="BF177" i="4"/>
  <c r="X177" i="4"/>
  <c r="V177" i="4"/>
  <c r="T177" i="4"/>
  <c r="P177" i="4"/>
  <c r="K177" i="4" s="1"/>
  <c r="BI174" i="4"/>
  <c r="BH174" i="4"/>
  <c r="BG174" i="4"/>
  <c r="BF174" i="4"/>
  <c r="X174" i="4"/>
  <c r="X173" i="4" s="1"/>
  <c r="V174" i="4"/>
  <c r="V173" i="4" s="1"/>
  <c r="T174" i="4"/>
  <c r="T173" i="4" s="1"/>
  <c r="P174" i="4"/>
  <c r="BK174" i="4" s="1"/>
  <c r="BK173" i="4" s="1"/>
  <c r="K173" i="4" s="1"/>
  <c r="K101" i="4" s="1"/>
  <c r="BI171" i="4"/>
  <c r="BH171" i="4"/>
  <c r="BG171" i="4"/>
  <c r="BF171" i="4"/>
  <c r="X171" i="4"/>
  <c r="V171" i="4"/>
  <c r="T171" i="4"/>
  <c r="P171" i="4"/>
  <c r="K171" i="4" s="1"/>
  <c r="BI168" i="4"/>
  <c r="BH168" i="4"/>
  <c r="BG168" i="4"/>
  <c r="BF168" i="4"/>
  <c r="X168" i="4"/>
  <c r="V168" i="4"/>
  <c r="T168" i="4"/>
  <c r="P168" i="4"/>
  <c r="BK168" i="4" s="1"/>
  <c r="BI165" i="4"/>
  <c r="BH165" i="4"/>
  <c r="BG165" i="4"/>
  <c r="BF165" i="4"/>
  <c r="X165" i="4"/>
  <c r="V165" i="4"/>
  <c r="T165" i="4"/>
  <c r="P165" i="4"/>
  <c r="K165" i="4" s="1"/>
  <c r="BI162" i="4"/>
  <c r="BH162" i="4"/>
  <c r="BG162" i="4"/>
  <c r="BF162" i="4"/>
  <c r="X162" i="4"/>
  <c r="V162" i="4"/>
  <c r="T162" i="4"/>
  <c r="P162" i="4"/>
  <c r="BK162" i="4" s="1"/>
  <c r="BI158" i="4"/>
  <c r="BH158" i="4"/>
  <c r="BG158" i="4"/>
  <c r="BF158" i="4"/>
  <c r="X158" i="4"/>
  <c r="V158" i="4"/>
  <c r="T158" i="4"/>
  <c r="P158" i="4"/>
  <c r="K158" i="4" s="1"/>
  <c r="BI156" i="4"/>
  <c r="BH156" i="4"/>
  <c r="BG156" i="4"/>
  <c r="BF156" i="4"/>
  <c r="X156" i="4"/>
  <c r="V156" i="4"/>
  <c r="T156" i="4"/>
  <c r="P156" i="4"/>
  <c r="K156" i="4" s="1"/>
  <c r="BI152" i="4"/>
  <c r="BH152" i="4"/>
  <c r="BG152" i="4"/>
  <c r="BF152" i="4"/>
  <c r="X152" i="4"/>
  <c r="V152" i="4"/>
  <c r="T152" i="4"/>
  <c r="P152" i="4"/>
  <c r="K152" i="4" s="1"/>
  <c r="BI150" i="4"/>
  <c r="BH150" i="4"/>
  <c r="BG150" i="4"/>
  <c r="BF150" i="4"/>
  <c r="X150" i="4"/>
  <c r="V150" i="4"/>
  <c r="T150" i="4"/>
  <c r="P150" i="4"/>
  <c r="BK150" i="4" s="1"/>
  <c r="BI147" i="4"/>
  <c r="BH147" i="4"/>
  <c r="BG147" i="4"/>
  <c r="BF147" i="4"/>
  <c r="X147" i="4"/>
  <c r="V147" i="4"/>
  <c r="T147" i="4"/>
  <c r="P147" i="4"/>
  <c r="BK147" i="4" s="1"/>
  <c r="BI145" i="4"/>
  <c r="BH145" i="4"/>
  <c r="BG145" i="4"/>
  <c r="BF145" i="4"/>
  <c r="X145" i="4"/>
  <c r="V145" i="4"/>
  <c r="T145" i="4"/>
  <c r="P145" i="4"/>
  <c r="K145" i="4" s="1"/>
  <c r="BI143" i="4"/>
  <c r="BH143" i="4"/>
  <c r="BG143" i="4"/>
  <c r="BF143" i="4"/>
  <c r="X143" i="4"/>
  <c r="V143" i="4"/>
  <c r="T143" i="4"/>
  <c r="P143" i="4"/>
  <c r="BK143" i="4" s="1"/>
  <c r="BI141" i="4"/>
  <c r="BH141" i="4"/>
  <c r="BG141" i="4"/>
  <c r="BF141" i="4"/>
  <c r="X141" i="4"/>
  <c r="V141" i="4"/>
  <c r="T141" i="4"/>
  <c r="P141" i="4"/>
  <c r="BK141" i="4" s="1"/>
  <c r="BI139" i="4"/>
  <c r="BH139" i="4"/>
  <c r="BG139" i="4"/>
  <c r="BF139" i="4"/>
  <c r="X139" i="4"/>
  <c r="V139" i="4"/>
  <c r="T139" i="4"/>
  <c r="P139" i="4"/>
  <c r="BK139" i="4" s="1"/>
  <c r="BI137" i="4"/>
  <c r="BH137" i="4"/>
  <c r="BG137" i="4"/>
  <c r="BF137" i="4"/>
  <c r="X137" i="4"/>
  <c r="V137" i="4"/>
  <c r="T137" i="4"/>
  <c r="P137" i="4"/>
  <c r="BK137" i="4" s="1"/>
  <c r="BI135" i="4"/>
  <c r="BH135" i="4"/>
  <c r="BG135" i="4"/>
  <c r="BF135" i="4"/>
  <c r="X135" i="4"/>
  <c r="V135" i="4"/>
  <c r="T135" i="4"/>
  <c r="P135" i="4"/>
  <c r="BK135" i="4" s="1"/>
  <c r="BI133" i="4"/>
  <c r="BH133" i="4"/>
  <c r="BG133" i="4"/>
  <c r="BF133" i="4"/>
  <c r="X133" i="4"/>
  <c r="V133" i="4"/>
  <c r="T133" i="4"/>
  <c r="P133" i="4"/>
  <c r="K133" i="4" s="1"/>
  <c r="BI131" i="4"/>
  <c r="BH131" i="4"/>
  <c r="BG131" i="4"/>
  <c r="BF131" i="4"/>
  <c r="X131" i="4"/>
  <c r="V131" i="4"/>
  <c r="T131" i="4"/>
  <c r="P131" i="4"/>
  <c r="K131" i="4" s="1"/>
  <c r="BI129" i="4"/>
  <c r="BH129" i="4"/>
  <c r="BG129" i="4"/>
  <c r="BF129" i="4"/>
  <c r="X129" i="4"/>
  <c r="V129" i="4"/>
  <c r="T129" i="4"/>
  <c r="P129" i="4"/>
  <c r="BK129" i="4" s="1"/>
  <c r="BI127" i="4"/>
  <c r="BH127" i="4"/>
  <c r="BG127" i="4"/>
  <c r="BF127" i="4"/>
  <c r="X127" i="4"/>
  <c r="V127" i="4"/>
  <c r="T127" i="4"/>
  <c r="P127" i="4"/>
  <c r="BK127" i="4" s="1"/>
  <c r="J120" i="4"/>
  <c r="F120" i="4"/>
  <c r="F118" i="4"/>
  <c r="E116" i="4"/>
  <c r="J93" i="4"/>
  <c r="F93" i="4"/>
  <c r="F91" i="4"/>
  <c r="E89" i="4"/>
  <c r="J26" i="4"/>
  <c r="E26" i="4"/>
  <c r="J121" i="4" s="1"/>
  <c r="J25" i="4"/>
  <c r="J20" i="4"/>
  <c r="E20" i="4"/>
  <c r="F121" i="4" s="1"/>
  <c r="J19" i="4"/>
  <c r="J14" i="4"/>
  <c r="J91" i="4" s="1"/>
  <c r="E7" i="4"/>
  <c r="E112" i="4" s="1"/>
  <c r="K41" i="3"/>
  <c r="K40" i="3"/>
  <c r="BA97" i="1" s="1"/>
  <c r="K39" i="3"/>
  <c r="AZ97" i="1" s="1"/>
  <c r="BI275" i="3"/>
  <c r="BH275" i="3"/>
  <c r="BG275" i="3"/>
  <c r="BF275" i="3"/>
  <c r="X275" i="3"/>
  <c r="V275" i="3"/>
  <c r="T275" i="3"/>
  <c r="P275" i="3"/>
  <c r="BK275" i="3" s="1"/>
  <c r="BI273" i="3"/>
  <c r="BH273" i="3"/>
  <c r="BG273" i="3"/>
  <c r="BF273" i="3"/>
  <c r="X273" i="3"/>
  <c r="V273" i="3"/>
  <c r="T273" i="3"/>
  <c r="P273" i="3"/>
  <c r="BK273" i="3" s="1"/>
  <c r="BI271" i="3"/>
  <c r="BH271" i="3"/>
  <c r="BG271" i="3"/>
  <c r="BF271" i="3"/>
  <c r="X271" i="3"/>
  <c r="V271" i="3"/>
  <c r="T271" i="3"/>
  <c r="P271" i="3"/>
  <c r="BK271" i="3" s="1"/>
  <c r="BI269" i="3"/>
  <c r="BH269" i="3"/>
  <c r="BG269" i="3"/>
  <c r="BF269" i="3"/>
  <c r="X269" i="3"/>
  <c r="V269" i="3"/>
  <c r="T269" i="3"/>
  <c r="P269" i="3"/>
  <c r="BK269" i="3" s="1"/>
  <c r="BI267" i="3"/>
  <c r="BH267" i="3"/>
  <c r="BG267" i="3"/>
  <c r="BF267" i="3"/>
  <c r="X267" i="3"/>
  <c r="V267" i="3"/>
  <c r="T267" i="3"/>
  <c r="P267" i="3"/>
  <c r="BI265" i="3"/>
  <c r="BH265" i="3"/>
  <c r="BG265" i="3"/>
  <c r="BF265" i="3"/>
  <c r="X265" i="3"/>
  <c r="V265" i="3"/>
  <c r="T265" i="3"/>
  <c r="P265" i="3"/>
  <c r="BI263" i="3"/>
  <c r="BH263" i="3"/>
  <c r="BG263" i="3"/>
  <c r="BF263" i="3"/>
  <c r="X263" i="3"/>
  <c r="V263" i="3"/>
  <c r="T263" i="3"/>
  <c r="P263" i="3"/>
  <c r="BI261" i="3"/>
  <c r="BH261" i="3"/>
  <c r="BG261" i="3"/>
  <c r="BF261" i="3"/>
  <c r="X261" i="3"/>
  <c r="V261" i="3"/>
  <c r="T261" i="3"/>
  <c r="P261" i="3"/>
  <c r="BI259" i="3"/>
  <c r="BH259" i="3"/>
  <c r="BG259" i="3"/>
  <c r="BF259" i="3"/>
  <c r="X259" i="3"/>
  <c r="V259" i="3"/>
  <c r="T259" i="3"/>
  <c r="P259" i="3"/>
  <c r="BK259" i="3" s="1"/>
  <c r="BI257" i="3"/>
  <c r="BH257" i="3"/>
  <c r="BG257" i="3"/>
  <c r="BF257" i="3"/>
  <c r="X257" i="3"/>
  <c r="V257" i="3"/>
  <c r="T257" i="3"/>
  <c r="P257" i="3"/>
  <c r="K257" i="3" s="1"/>
  <c r="BI255" i="3"/>
  <c r="BH255" i="3"/>
  <c r="BG255" i="3"/>
  <c r="BF255" i="3"/>
  <c r="X255" i="3"/>
  <c r="V255" i="3"/>
  <c r="T255" i="3"/>
  <c r="P255" i="3"/>
  <c r="K255" i="3" s="1"/>
  <c r="BI253" i="3"/>
  <c r="BH253" i="3"/>
  <c r="BG253" i="3"/>
  <c r="BF253" i="3"/>
  <c r="X253" i="3"/>
  <c r="V253" i="3"/>
  <c r="T253" i="3"/>
  <c r="P253" i="3"/>
  <c r="BK253" i="3" s="1"/>
  <c r="BI251" i="3"/>
  <c r="BH251" i="3"/>
  <c r="BG251" i="3"/>
  <c r="BF251" i="3"/>
  <c r="X251" i="3"/>
  <c r="V251" i="3"/>
  <c r="T251" i="3"/>
  <c r="P251" i="3"/>
  <c r="K251" i="3" s="1"/>
  <c r="BI249" i="3"/>
  <c r="BH249" i="3"/>
  <c r="BG249" i="3"/>
  <c r="BF249" i="3"/>
  <c r="X249" i="3"/>
  <c r="V249" i="3"/>
  <c r="T249" i="3"/>
  <c r="P249" i="3"/>
  <c r="K249" i="3" s="1"/>
  <c r="BI247" i="3"/>
  <c r="BH247" i="3"/>
  <c r="BG247" i="3"/>
  <c r="BF247" i="3"/>
  <c r="X247" i="3"/>
  <c r="V247" i="3"/>
  <c r="T247" i="3"/>
  <c r="P247" i="3"/>
  <c r="BK247" i="3" s="1"/>
  <c r="BI245" i="3"/>
  <c r="BH245" i="3"/>
  <c r="BG245" i="3"/>
  <c r="BF245" i="3"/>
  <c r="X245" i="3"/>
  <c r="V245" i="3"/>
  <c r="T245" i="3"/>
  <c r="P245" i="3"/>
  <c r="BK245" i="3" s="1"/>
  <c r="BI243" i="3"/>
  <c r="BH243" i="3"/>
  <c r="BG243" i="3"/>
  <c r="BF243" i="3"/>
  <c r="X243" i="3"/>
  <c r="V243" i="3"/>
  <c r="T243" i="3"/>
  <c r="P243" i="3"/>
  <c r="BI241" i="3"/>
  <c r="BH241" i="3"/>
  <c r="BG241" i="3"/>
  <c r="BF241" i="3"/>
  <c r="X241" i="3"/>
  <c r="V241" i="3"/>
  <c r="T241" i="3"/>
  <c r="P241" i="3"/>
  <c r="BI239" i="3"/>
  <c r="BH239" i="3"/>
  <c r="BG239" i="3"/>
  <c r="BF239" i="3"/>
  <c r="X239" i="3"/>
  <c r="V239" i="3"/>
  <c r="T239" i="3"/>
  <c r="P239" i="3"/>
  <c r="K239" i="3" s="1"/>
  <c r="BI237" i="3"/>
  <c r="BH237" i="3"/>
  <c r="BG237" i="3"/>
  <c r="BF237" i="3"/>
  <c r="X237" i="3"/>
  <c r="V237" i="3"/>
  <c r="T237" i="3"/>
  <c r="P237" i="3"/>
  <c r="BK237" i="3" s="1"/>
  <c r="BI235" i="3"/>
  <c r="BH235" i="3"/>
  <c r="BG235" i="3"/>
  <c r="BF235" i="3"/>
  <c r="X235" i="3"/>
  <c r="V235" i="3"/>
  <c r="T235" i="3"/>
  <c r="P235" i="3"/>
  <c r="K235" i="3" s="1"/>
  <c r="BI233" i="3"/>
  <c r="BH233" i="3"/>
  <c r="BG233" i="3"/>
  <c r="BF233" i="3"/>
  <c r="X233" i="3"/>
  <c r="V233" i="3"/>
  <c r="T233" i="3"/>
  <c r="P233" i="3"/>
  <c r="BK233" i="3" s="1"/>
  <c r="BI231" i="3"/>
  <c r="BH231" i="3"/>
  <c r="BG231" i="3"/>
  <c r="BF231" i="3"/>
  <c r="X231" i="3"/>
  <c r="V231" i="3"/>
  <c r="T231" i="3"/>
  <c r="P231" i="3"/>
  <c r="K231" i="3" s="1"/>
  <c r="BI229" i="3"/>
  <c r="BH229" i="3"/>
  <c r="BG229" i="3"/>
  <c r="BF229" i="3"/>
  <c r="X229" i="3"/>
  <c r="V229" i="3"/>
  <c r="T229" i="3"/>
  <c r="P229" i="3"/>
  <c r="BI227" i="3"/>
  <c r="BH227" i="3"/>
  <c r="BG227" i="3"/>
  <c r="BF227" i="3"/>
  <c r="X227" i="3"/>
  <c r="V227" i="3"/>
  <c r="T227" i="3"/>
  <c r="P227" i="3"/>
  <c r="BK227" i="3" s="1"/>
  <c r="BI225" i="3"/>
  <c r="BH225" i="3"/>
  <c r="BG225" i="3"/>
  <c r="BF225" i="3"/>
  <c r="X225" i="3"/>
  <c r="V225" i="3"/>
  <c r="T225" i="3"/>
  <c r="P225" i="3"/>
  <c r="BI223" i="3"/>
  <c r="BH223" i="3"/>
  <c r="BG223" i="3"/>
  <c r="BF223" i="3"/>
  <c r="X223" i="3"/>
  <c r="V223" i="3"/>
  <c r="T223" i="3"/>
  <c r="P223" i="3"/>
  <c r="BK223" i="3" s="1"/>
  <c r="BI221" i="3"/>
  <c r="BH221" i="3"/>
  <c r="BG221" i="3"/>
  <c r="BF221" i="3"/>
  <c r="X221" i="3"/>
  <c r="V221" i="3"/>
  <c r="T221" i="3"/>
  <c r="P221" i="3"/>
  <c r="K221" i="3" s="1"/>
  <c r="BI219" i="3"/>
  <c r="BH219" i="3"/>
  <c r="BG219" i="3"/>
  <c r="BF219" i="3"/>
  <c r="X219" i="3"/>
  <c r="V219" i="3"/>
  <c r="T219" i="3"/>
  <c r="P219" i="3"/>
  <c r="BK219" i="3" s="1"/>
  <c r="BI217" i="3"/>
  <c r="BH217" i="3"/>
  <c r="BG217" i="3"/>
  <c r="BF217" i="3"/>
  <c r="X217" i="3"/>
  <c r="V217" i="3"/>
  <c r="T217" i="3"/>
  <c r="P217" i="3"/>
  <c r="K217" i="3" s="1"/>
  <c r="AB217" i="3" s="1"/>
  <c r="BI214" i="3"/>
  <c r="BH214" i="3"/>
  <c r="BG214" i="3"/>
  <c r="BF214" i="3"/>
  <c r="X214" i="3"/>
  <c r="V214" i="3"/>
  <c r="T214" i="3"/>
  <c r="P214" i="3"/>
  <c r="BI212" i="3"/>
  <c r="BH212" i="3"/>
  <c r="BG212" i="3"/>
  <c r="BF212" i="3"/>
  <c r="X212" i="3"/>
  <c r="V212" i="3"/>
  <c r="T212" i="3"/>
  <c r="P212" i="3"/>
  <c r="BI209" i="3"/>
  <c r="BH209" i="3"/>
  <c r="BG209" i="3"/>
  <c r="BF209" i="3"/>
  <c r="X209" i="3"/>
  <c r="V209" i="3"/>
  <c r="T209" i="3"/>
  <c r="P209" i="3"/>
  <c r="K209" i="3" s="1"/>
  <c r="BI206" i="3"/>
  <c r="BH206" i="3"/>
  <c r="BG206" i="3"/>
  <c r="BF206" i="3"/>
  <c r="X206" i="3"/>
  <c r="V206" i="3"/>
  <c r="T206" i="3"/>
  <c r="P206" i="3"/>
  <c r="BI203" i="3"/>
  <c r="BH203" i="3"/>
  <c r="BG203" i="3"/>
  <c r="BF203" i="3"/>
  <c r="X203" i="3"/>
  <c r="V203" i="3"/>
  <c r="T203" i="3"/>
  <c r="P203" i="3"/>
  <c r="K203" i="3" s="1"/>
  <c r="BI200" i="3"/>
  <c r="BH200" i="3"/>
  <c r="BG200" i="3"/>
  <c r="BF200" i="3"/>
  <c r="X200" i="3"/>
  <c r="V200" i="3"/>
  <c r="T200" i="3"/>
  <c r="P200" i="3"/>
  <c r="BK200" i="3" s="1"/>
  <c r="BI196" i="3"/>
  <c r="BH196" i="3"/>
  <c r="BG196" i="3"/>
  <c r="BF196" i="3"/>
  <c r="X196" i="3"/>
  <c r="V196" i="3"/>
  <c r="T196" i="3"/>
  <c r="P196" i="3"/>
  <c r="BK196" i="3" s="1"/>
  <c r="BI193" i="3"/>
  <c r="BH193" i="3"/>
  <c r="BG193" i="3"/>
  <c r="BF193" i="3"/>
  <c r="X193" i="3"/>
  <c r="V193" i="3"/>
  <c r="T193" i="3"/>
  <c r="P193" i="3"/>
  <c r="K193" i="3" s="1"/>
  <c r="BI190" i="3"/>
  <c r="BH190" i="3"/>
  <c r="BG190" i="3"/>
  <c r="BF190" i="3"/>
  <c r="X190" i="3"/>
  <c r="V190" i="3"/>
  <c r="T190" i="3"/>
  <c r="P190" i="3"/>
  <c r="K190" i="3" s="1"/>
  <c r="BI187" i="3"/>
  <c r="BH187" i="3"/>
  <c r="BG187" i="3"/>
  <c r="BF187" i="3"/>
  <c r="X187" i="3"/>
  <c r="V187" i="3"/>
  <c r="T187" i="3"/>
  <c r="P187" i="3"/>
  <c r="K187" i="3" s="1"/>
  <c r="BI183" i="3"/>
  <c r="BH183" i="3"/>
  <c r="BG183" i="3"/>
  <c r="BF183" i="3"/>
  <c r="X183" i="3"/>
  <c r="V183" i="3"/>
  <c r="T183" i="3"/>
  <c r="P183" i="3"/>
  <c r="BK183" i="3" s="1"/>
  <c r="BI180" i="3"/>
  <c r="BH180" i="3"/>
  <c r="BG180" i="3"/>
  <c r="BF180" i="3"/>
  <c r="X180" i="3"/>
  <c r="V180" i="3"/>
  <c r="T180" i="3"/>
  <c r="P180" i="3"/>
  <c r="K180" i="3" s="1"/>
  <c r="BI178" i="3"/>
  <c r="BH178" i="3"/>
  <c r="BG178" i="3"/>
  <c r="BF178" i="3"/>
  <c r="X178" i="3"/>
  <c r="V178" i="3"/>
  <c r="T178" i="3"/>
  <c r="P178" i="3"/>
  <c r="K178" i="3" s="1"/>
  <c r="BI175" i="3"/>
  <c r="BH175" i="3"/>
  <c r="BG175" i="3"/>
  <c r="BF175" i="3"/>
  <c r="X175" i="3"/>
  <c r="V175" i="3"/>
  <c r="T175" i="3"/>
  <c r="P175" i="3"/>
  <c r="BK175" i="3" s="1"/>
  <c r="BI173" i="3"/>
  <c r="BH173" i="3"/>
  <c r="BG173" i="3"/>
  <c r="BF173" i="3"/>
  <c r="X173" i="3"/>
  <c r="V173" i="3"/>
  <c r="T173" i="3"/>
  <c r="P173" i="3"/>
  <c r="BK173" i="3" s="1"/>
  <c r="BI171" i="3"/>
  <c r="BH171" i="3"/>
  <c r="BG171" i="3"/>
  <c r="BF171" i="3"/>
  <c r="X171" i="3"/>
  <c r="V171" i="3"/>
  <c r="T171" i="3"/>
  <c r="P171" i="3"/>
  <c r="K171" i="3" s="1"/>
  <c r="BI169" i="3"/>
  <c r="BH169" i="3"/>
  <c r="BG169" i="3"/>
  <c r="BF169" i="3"/>
  <c r="X169" i="3"/>
  <c r="V169" i="3"/>
  <c r="T169" i="3"/>
  <c r="P169" i="3"/>
  <c r="K169" i="3" s="1"/>
  <c r="BI166" i="3"/>
  <c r="BH166" i="3"/>
  <c r="BG166" i="3"/>
  <c r="BF166" i="3"/>
  <c r="X166" i="3"/>
  <c r="V166" i="3"/>
  <c r="T166" i="3"/>
  <c r="P166" i="3"/>
  <c r="BK166" i="3" s="1"/>
  <c r="BI164" i="3"/>
  <c r="BH164" i="3"/>
  <c r="BG164" i="3"/>
  <c r="BF164" i="3"/>
  <c r="X164" i="3"/>
  <c r="V164" i="3"/>
  <c r="T164" i="3"/>
  <c r="P164" i="3"/>
  <c r="BK164" i="3" s="1"/>
  <c r="BI161" i="3"/>
  <c r="BH161" i="3"/>
  <c r="BG161" i="3"/>
  <c r="BF161" i="3"/>
  <c r="X161" i="3"/>
  <c r="V161" i="3"/>
  <c r="T161" i="3"/>
  <c r="P161" i="3"/>
  <c r="BK161" i="3" s="1"/>
  <c r="BI159" i="3"/>
  <c r="BH159" i="3"/>
  <c r="BG159" i="3"/>
  <c r="BF159" i="3"/>
  <c r="X159" i="3"/>
  <c r="V159" i="3"/>
  <c r="T159" i="3"/>
  <c r="P159" i="3"/>
  <c r="BK159" i="3" s="1"/>
  <c r="BI157" i="3"/>
  <c r="BH157" i="3"/>
  <c r="BG157" i="3"/>
  <c r="BF157" i="3"/>
  <c r="X157" i="3"/>
  <c r="V157" i="3"/>
  <c r="T157" i="3"/>
  <c r="P157" i="3"/>
  <c r="K157" i="3" s="1"/>
  <c r="BI155" i="3"/>
  <c r="BH155" i="3"/>
  <c r="BG155" i="3"/>
  <c r="BF155" i="3"/>
  <c r="X155" i="3"/>
  <c r="V155" i="3"/>
  <c r="T155" i="3"/>
  <c r="P155" i="3"/>
  <c r="K155" i="3" s="1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K151" i="3" s="1"/>
  <c r="BI149" i="3"/>
  <c r="BH149" i="3"/>
  <c r="BG149" i="3"/>
  <c r="BF149" i="3"/>
  <c r="X149" i="3"/>
  <c r="V149" i="3"/>
  <c r="T149" i="3"/>
  <c r="P149" i="3"/>
  <c r="BK149" i="3" s="1"/>
  <c r="BI147" i="3"/>
  <c r="BH147" i="3"/>
  <c r="BG147" i="3"/>
  <c r="BF147" i="3"/>
  <c r="X147" i="3"/>
  <c r="V147" i="3"/>
  <c r="T147" i="3"/>
  <c r="P147" i="3"/>
  <c r="BK147" i="3" s="1"/>
  <c r="BI145" i="3"/>
  <c r="BH145" i="3"/>
  <c r="BG145" i="3"/>
  <c r="BF145" i="3"/>
  <c r="X145" i="3"/>
  <c r="V145" i="3"/>
  <c r="T145" i="3"/>
  <c r="P145" i="3"/>
  <c r="K145" i="3" s="1"/>
  <c r="BI143" i="3"/>
  <c r="BH143" i="3"/>
  <c r="BG143" i="3"/>
  <c r="BF143" i="3"/>
  <c r="X143" i="3"/>
  <c r="V143" i="3"/>
  <c r="T143" i="3"/>
  <c r="P143" i="3"/>
  <c r="BK143" i="3" s="1"/>
  <c r="BI141" i="3"/>
  <c r="BH141" i="3"/>
  <c r="BG141" i="3"/>
  <c r="BF141" i="3"/>
  <c r="X141" i="3"/>
  <c r="V141" i="3"/>
  <c r="T141" i="3"/>
  <c r="P141" i="3"/>
  <c r="K141" i="3" s="1"/>
  <c r="BI139" i="3"/>
  <c r="BH139" i="3"/>
  <c r="BG139" i="3"/>
  <c r="BF139" i="3"/>
  <c r="X139" i="3"/>
  <c r="V139" i="3"/>
  <c r="T139" i="3"/>
  <c r="P139" i="3"/>
  <c r="K139" i="3" s="1"/>
  <c r="BI137" i="3"/>
  <c r="BH137" i="3"/>
  <c r="BG137" i="3"/>
  <c r="BF137" i="3"/>
  <c r="X137" i="3"/>
  <c r="V137" i="3"/>
  <c r="T137" i="3"/>
  <c r="P137" i="3"/>
  <c r="K137" i="3" s="1"/>
  <c r="BI135" i="3"/>
  <c r="BH135" i="3"/>
  <c r="BG135" i="3"/>
  <c r="BF135" i="3"/>
  <c r="X135" i="3"/>
  <c r="V135" i="3"/>
  <c r="T135" i="3"/>
  <c r="P135" i="3"/>
  <c r="K135" i="3" s="1"/>
  <c r="BI133" i="3"/>
  <c r="BH133" i="3"/>
  <c r="BG133" i="3"/>
  <c r="BF133" i="3"/>
  <c r="X133" i="3"/>
  <c r="V133" i="3"/>
  <c r="T133" i="3"/>
  <c r="P133" i="3"/>
  <c r="K133" i="3" s="1"/>
  <c r="BI131" i="3"/>
  <c r="BH131" i="3"/>
  <c r="BG131" i="3"/>
  <c r="BF131" i="3"/>
  <c r="X131" i="3"/>
  <c r="V131" i="3"/>
  <c r="T131" i="3"/>
  <c r="P131" i="3"/>
  <c r="K131" i="3" s="1"/>
  <c r="BI129" i="3"/>
  <c r="BH129" i="3"/>
  <c r="BG129" i="3"/>
  <c r="BF129" i="3"/>
  <c r="X129" i="3"/>
  <c r="V129" i="3"/>
  <c r="T129" i="3"/>
  <c r="P129" i="3"/>
  <c r="K129" i="3" s="1"/>
  <c r="BI127" i="3"/>
  <c r="BH127" i="3"/>
  <c r="BG127" i="3"/>
  <c r="BF127" i="3"/>
  <c r="X127" i="3"/>
  <c r="V127" i="3"/>
  <c r="T127" i="3"/>
  <c r="P127" i="3"/>
  <c r="K127" i="3" s="1"/>
  <c r="AB127" i="3" s="1"/>
  <c r="J120" i="3"/>
  <c r="F120" i="3"/>
  <c r="F118" i="3"/>
  <c r="E116" i="3"/>
  <c r="J93" i="3"/>
  <c r="F93" i="3"/>
  <c r="F91" i="3"/>
  <c r="E89" i="3"/>
  <c r="J26" i="3"/>
  <c r="E26" i="3"/>
  <c r="J94" i="3" s="1"/>
  <c r="J25" i="3"/>
  <c r="J20" i="3"/>
  <c r="E20" i="3"/>
  <c r="F94" i="3" s="1"/>
  <c r="J19" i="3"/>
  <c r="J14" i="3"/>
  <c r="J91" i="3" s="1"/>
  <c r="E7" i="3"/>
  <c r="E112" i="3" s="1"/>
  <c r="K41" i="2"/>
  <c r="K40" i="2"/>
  <c r="BA96" i="1" s="1"/>
  <c r="K39" i="2"/>
  <c r="AZ96" i="1" s="1"/>
  <c r="BI241" i="2"/>
  <c r="BH241" i="2"/>
  <c r="BG241" i="2"/>
  <c r="BF241" i="2"/>
  <c r="X241" i="2"/>
  <c r="V241" i="2"/>
  <c r="T241" i="2"/>
  <c r="P241" i="2"/>
  <c r="BK241" i="2" s="1"/>
  <c r="BI239" i="2"/>
  <c r="BH239" i="2"/>
  <c r="BG239" i="2"/>
  <c r="BF239" i="2"/>
  <c r="X239" i="2"/>
  <c r="V239" i="2"/>
  <c r="T239" i="2"/>
  <c r="P239" i="2"/>
  <c r="K239" i="2" s="1"/>
  <c r="BI237" i="2"/>
  <c r="BH237" i="2"/>
  <c r="BG237" i="2"/>
  <c r="BF237" i="2"/>
  <c r="X237" i="2"/>
  <c r="V237" i="2"/>
  <c r="T237" i="2"/>
  <c r="P237" i="2"/>
  <c r="K237" i="2" s="1"/>
  <c r="BI235" i="2"/>
  <c r="BH235" i="2"/>
  <c r="BG235" i="2"/>
  <c r="BF235" i="2"/>
  <c r="X235" i="2"/>
  <c r="V235" i="2"/>
  <c r="T235" i="2"/>
  <c r="P235" i="2"/>
  <c r="K235" i="2" s="1"/>
  <c r="BI233" i="2"/>
  <c r="BH233" i="2"/>
  <c r="BG233" i="2"/>
  <c r="BF233" i="2"/>
  <c r="X233" i="2"/>
  <c r="V233" i="2"/>
  <c r="T233" i="2"/>
  <c r="P233" i="2"/>
  <c r="BK233" i="2" s="1"/>
  <c r="BI231" i="2"/>
  <c r="BH231" i="2"/>
  <c r="BG231" i="2"/>
  <c r="BF231" i="2"/>
  <c r="X231" i="2"/>
  <c r="V231" i="2"/>
  <c r="T231" i="2"/>
  <c r="P231" i="2"/>
  <c r="BK231" i="2" s="1"/>
  <c r="BI229" i="2"/>
  <c r="BH229" i="2"/>
  <c r="BG229" i="2"/>
  <c r="BF229" i="2"/>
  <c r="X229" i="2"/>
  <c r="V229" i="2"/>
  <c r="T229" i="2"/>
  <c r="P229" i="2"/>
  <c r="K229" i="2" s="1"/>
  <c r="BI227" i="2"/>
  <c r="BH227" i="2"/>
  <c r="BG227" i="2"/>
  <c r="BF227" i="2"/>
  <c r="X227" i="2"/>
  <c r="V227" i="2"/>
  <c r="T227" i="2"/>
  <c r="P227" i="2"/>
  <c r="K227" i="2" s="1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K223" i="2" s="1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K219" i="2" s="1"/>
  <c r="BI217" i="2"/>
  <c r="BH217" i="2"/>
  <c r="BG217" i="2"/>
  <c r="BF217" i="2"/>
  <c r="X217" i="2"/>
  <c r="V217" i="2"/>
  <c r="T217" i="2"/>
  <c r="P217" i="2"/>
  <c r="K217" i="2" s="1"/>
  <c r="BI215" i="2"/>
  <c r="BH215" i="2"/>
  <c r="BG215" i="2"/>
  <c r="BF215" i="2"/>
  <c r="X215" i="2"/>
  <c r="V215" i="2"/>
  <c r="T215" i="2"/>
  <c r="P215" i="2"/>
  <c r="K215" i="2" s="1"/>
  <c r="AB215" i="2" s="1"/>
  <c r="BI212" i="2"/>
  <c r="BH212" i="2"/>
  <c r="BG212" i="2"/>
  <c r="BF212" i="2"/>
  <c r="X212" i="2"/>
  <c r="V212" i="2"/>
  <c r="T212" i="2"/>
  <c r="P212" i="2"/>
  <c r="BK212" i="2" s="1"/>
  <c r="BI210" i="2"/>
  <c r="BH210" i="2"/>
  <c r="BG210" i="2"/>
  <c r="BF210" i="2"/>
  <c r="X210" i="2"/>
  <c r="V210" i="2"/>
  <c r="T210" i="2"/>
  <c r="P210" i="2"/>
  <c r="K210" i="2" s="1"/>
  <c r="BI207" i="2"/>
  <c r="BH207" i="2"/>
  <c r="BG207" i="2"/>
  <c r="BF207" i="2"/>
  <c r="X207" i="2"/>
  <c r="V207" i="2"/>
  <c r="T207" i="2"/>
  <c r="P207" i="2"/>
  <c r="K207" i="2" s="1"/>
  <c r="BI204" i="2"/>
  <c r="BH204" i="2"/>
  <c r="BG204" i="2"/>
  <c r="BF204" i="2"/>
  <c r="X204" i="2"/>
  <c r="V204" i="2"/>
  <c r="T204" i="2"/>
  <c r="P204" i="2"/>
  <c r="BI201" i="2"/>
  <c r="BH201" i="2"/>
  <c r="BG201" i="2"/>
  <c r="BF201" i="2"/>
  <c r="X201" i="2"/>
  <c r="V201" i="2"/>
  <c r="T201" i="2"/>
  <c r="P201" i="2"/>
  <c r="BI198" i="2"/>
  <c r="BH198" i="2"/>
  <c r="BG198" i="2"/>
  <c r="BF198" i="2"/>
  <c r="X198" i="2"/>
  <c r="V198" i="2"/>
  <c r="T198" i="2"/>
  <c r="P198" i="2"/>
  <c r="BK198" i="2" s="1"/>
  <c r="BI196" i="2"/>
  <c r="BH196" i="2"/>
  <c r="BG196" i="2"/>
  <c r="BF196" i="2"/>
  <c r="X196" i="2"/>
  <c r="V196" i="2"/>
  <c r="T196" i="2"/>
  <c r="P196" i="2"/>
  <c r="BK196" i="2" s="1"/>
  <c r="BI193" i="2"/>
  <c r="BH193" i="2"/>
  <c r="BG193" i="2"/>
  <c r="BF193" i="2"/>
  <c r="X193" i="2"/>
  <c r="V193" i="2"/>
  <c r="T193" i="2"/>
  <c r="P193" i="2"/>
  <c r="K193" i="2" s="1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V187" i="2"/>
  <c r="T187" i="2"/>
  <c r="P187" i="2"/>
  <c r="BK187" i="2" s="1"/>
  <c r="BI182" i="2"/>
  <c r="BH182" i="2"/>
  <c r="BG182" i="2"/>
  <c r="BF182" i="2"/>
  <c r="X182" i="2"/>
  <c r="V182" i="2"/>
  <c r="T182" i="2"/>
  <c r="P182" i="2"/>
  <c r="BK182" i="2" s="1"/>
  <c r="BI179" i="2"/>
  <c r="BH179" i="2"/>
  <c r="BG179" i="2"/>
  <c r="BF179" i="2"/>
  <c r="X179" i="2"/>
  <c r="V179" i="2"/>
  <c r="T179" i="2"/>
  <c r="P179" i="2"/>
  <c r="BK179" i="2" s="1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K174" i="2" s="1"/>
  <c r="BI169" i="2"/>
  <c r="BH169" i="2"/>
  <c r="BG169" i="2"/>
  <c r="BF169" i="2"/>
  <c r="X169" i="2"/>
  <c r="V169" i="2"/>
  <c r="T169" i="2"/>
  <c r="P169" i="2"/>
  <c r="BK169" i="2" s="1"/>
  <c r="BI166" i="2"/>
  <c r="BH166" i="2"/>
  <c r="BG166" i="2"/>
  <c r="BF166" i="2"/>
  <c r="X166" i="2"/>
  <c r="V166" i="2"/>
  <c r="T166" i="2"/>
  <c r="P166" i="2"/>
  <c r="K166" i="2" s="1"/>
  <c r="BI163" i="2"/>
  <c r="BH163" i="2"/>
  <c r="BG163" i="2"/>
  <c r="BF163" i="2"/>
  <c r="X163" i="2"/>
  <c r="V163" i="2"/>
  <c r="T163" i="2"/>
  <c r="P163" i="2"/>
  <c r="K163" i="2" s="1"/>
  <c r="BI161" i="2"/>
  <c r="BH161" i="2"/>
  <c r="BG161" i="2"/>
  <c r="BF161" i="2"/>
  <c r="X161" i="2"/>
  <c r="V161" i="2"/>
  <c r="T161" i="2"/>
  <c r="P161" i="2"/>
  <c r="BK161" i="2" s="1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K157" i="2" s="1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K151" i="2" s="1"/>
  <c r="BI149" i="2"/>
  <c r="BH149" i="2"/>
  <c r="BG149" i="2"/>
  <c r="BF149" i="2"/>
  <c r="X149" i="2"/>
  <c r="V149" i="2"/>
  <c r="T149" i="2"/>
  <c r="P149" i="2"/>
  <c r="BK149" i="2" s="1"/>
  <c r="BI147" i="2"/>
  <c r="BH147" i="2"/>
  <c r="BG147" i="2"/>
  <c r="BF147" i="2"/>
  <c r="X147" i="2"/>
  <c r="V147" i="2"/>
  <c r="T147" i="2"/>
  <c r="P147" i="2"/>
  <c r="K147" i="2" s="1"/>
  <c r="BI145" i="2"/>
  <c r="BH145" i="2"/>
  <c r="BG145" i="2"/>
  <c r="BF145" i="2"/>
  <c r="X145" i="2"/>
  <c r="V145" i="2"/>
  <c r="T145" i="2"/>
  <c r="P145" i="2"/>
  <c r="K145" i="2" s="1"/>
  <c r="BI140" i="2"/>
  <c r="BH140" i="2"/>
  <c r="BG140" i="2"/>
  <c r="BF140" i="2"/>
  <c r="X140" i="2"/>
  <c r="V140" i="2"/>
  <c r="T140" i="2"/>
  <c r="P140" i="2"/>
  <c r="K140" i="2" s="1"/>
  <c r="BI138" i="2"/>
  <c r="BH138" i="2"/>
  <c r="BG138" i="2"/>
  <c r="BF138" i="2"/>
  <c r="X138" i="2"/>
  <c r="V138" i="2"/>
  <c r="T138" i="2"/>
  <c r="P138" i="2"/>
  <c r="BK138" i="2" s="1"/>
  <c r="BI133" i="2"/>
  <c r="BH133" i="2"/>
  <c r="BG133" i="2"/>
  <c r="BF133" i="2"/>
  <c r="X133" i="2"/>
  <c r="V133" i="2"/>
  <c r="T133" i="2"/>
  <c r="P133" i="2"/>
  <c r="BK133" i="2" s="1"/>
  <c r="BI131" i="2"/>
  <c r="BH131" i="2"/>
  <c r="BG131" i="2"/>
  <c r="BF131" i="2"/>
  <c r="X131" i="2"/>
  <c r="V131" i="2"/>
  <c r="T131" i="2"/>
  <c r="P131" i="2"/>
  <c r="BK131" i="2" s="1"/>
  <c r="BI129" i="2"/>
  <c r="BH129" i="2"/>
  <c r="BG129" i="2"/>
  <c r="BF129" i="2"/>
  <c r="X129" i="2"/>
  <c r="V129" i="2"/>
  <c r="T129" i="2"/>
  <c r="P129" i="2"/>
  <c r="K129" i="2" s="1"/>
  <c r="BI127" i="2"/>
  <c r="BH127" i="2"/>
  <c r="BG127" i="2"/>
  <c r="BF127" i="2"/>
  <c r="X127" i="2"/>
  <c r="V127" i="2"/>
  <c r="T127" i="2"/>
  <c r="P127" i="2"/>
  <c r="K127" i="2" s="1"/>
  <c r="J120" i="2"/>
  <c r="F120" i="2"/>
  <c r="F118" i="2"/>
  <c r="E116" i="2"/>
  <c r="J93" i="2"/>
  <c r="F93" i="2"/>
  <c r="F91" i="2"/>
  <c r="E89" i="2"/>
  <c r="J26" i="2"/>
  <c r="E26" i="2"/>
  <c r="J94" i="2" s="1"/>
  <c r="J25" i="2"/>
  <c r="J20" i="2"/>
  <c r="E20" i="2"/>
  <c r="F94" i="2" s="1"/>
  <c r="J19" i="2"/>
  <c r="J14" i="2"/>
  <c r="J118" i="2" s="1"/>
  <c r="E7" i="2"/>
  <c r="E85" i="2" s="1"/>
  <c r="L90" i="1"/>
  <c r="AM90" i="1"/>
  <c r="AM89" i="1"/>
  <c r="L89" i="1"/>
  <c r="AM87" i="1"/>
  <c r="L87" i="1"/>
  <c r="L85" i="1"/>
  <c r="L84" i="1"/>
  <c r="R123" i="9"/>
  <c r="Q154" i="8"/>
  <c r="Q149" i="8"/>
  <c r="Q147" i="8"/>
  <c r="Q137" i="8"/>
  <c r="R129" i="8"/>
  <c r="Q127" i="8"/>
  <c r="Q129" i="7"/>
  <c r="Q125" i="7"/>
  <c r="R123" i="7"/>
  <c r="R163" i="6"/>
  <c r="R153" i="6"/>
  <c r="R139" i="6"/>
  <c r="Q133" i="6"/>
  <c r="R236" i="5"/>
  <c r="Q215" i="5"/>
  <c r="Q189" i="5"/>
  <c r="R199" i="4"/>
  <c r="R197" i="4"/>
  <c r="R179" i="4"/>
  <c r="R145" i="4"/>
  <c r="Q141" i="4"/>
  <c r="R137" i="4"/>
  <c r="Q257" i="3"/>
  <c r="R225" i="3"/>
  <c r="Q223" i="3"/>
  <c r="Q212" i="3"/>
  <c r="Q161" i="3"/>
  <c r="R131" i="3"/>
  <c r="Q219" i="2"/>
  <c r="Q217" i="2"/>
  <c r="R210" i="2"/>
  <c r="Q187" i="2"/>
  <c r="R169" i="2"/>
  <c r="R155" i="2"/>
  <c r="R151" i="2"/>
  <c r="Q129" i="2"/>
  <c r="R163" i="8"/>
  <c r="R160" i="8"/>
  <c r="R149" i="8"/>
  <c r="Q127" i="7"/>
  <c r="R161" i="6"/>
  <c r="R159" i="6"/>
  <c r="Q157" i="6"/>
  <c r="Q153" i="6"/>
  <c r="R128" i="6"/>
  <c r="Q236" i="5"/>
  <c r="R232" i="5"/>
  <c r="Q224" i="5"/>
  <c r="Q195" i="5"/>
  <c r="Q192" i="5"/>
  <c r="Q186" i="5"/>
  <c r="Q162" i="5"/>
  <c r="Q144" i="5"/>
  <c r="Q138" i="5"/>
  <c r="R132" i="5"/>
  <c r="R217" i="4"/>
  <c r="R215" i="4"/>
  <c r="R213" i="4"/>
  <c r="Q179" i="4"/>
  <c r="Q174" i="4"/>
  <c r="R164" i="3"/>
  <c r="Q155" i="3"/>
  <c r="R153" i="3"/>
  <c r="R151" i="3"/>
  <c r="R143" i="3"/>
  <c r="Q133" i="3"/>
  <c r="Q241" i="2"/>
  <c r="Q237" i="2"/>
  <c r="R233" i="2"/>
  <c r="R215" i="2"/>
  <c r="R212" i="2"/>
  <c r="Q204" i="2"/>
  <c r="Q196" i="2"/>
  <c r="R193" i="2"/>
  <c r="Q157" i="2"/>
  <c r="Q145" i="2"/>
  <c r="Q163" i="8"/>
  <c r="Q160" i="8"/>
  <c r="Q157" i="8"/>
  <c r="R151" i="8"/>
  <c r="R147" i="8"/>
  <c r="Q143" i="8"/>
  <c r="R137" i="8"/>
  <c r="Q123" i="7"/>
  <c r="R155" i="6"/>
  <c r="R150" i="6"/>
  <c r="Q230" i="5"/>
  <c r="Q227" i="5"/>
  <c r="R224" i="5"/>
  <c r="R220" i="5"/>
  <c r="Q210" i="5"/>
  <c r="R205" i="5"/>
  <c r="R168" i="5"/>
  <c r="R162" i="5"/>
  <c r="R147" i="5"/>
  <c r="Q135" i="5"/>
  <c r="Q129" i="5"/>
  <c r="R225" i="4"/>
  <c r="R223" i="4"/>
  <c r="Q223" i="4"/>
  <c r="R211" i="4"/>
  <c r="R203" i="4"/>
  <c r="Q195" i="4"/>
  <c r="R191" i="4"/>
  <c r="Q177" i="4"/>
  <c r="R168" i="4"/>
  <c r="Q162" i="4"/>
  <c r="R158" i="4"/>
  <c r="Q152" i="4"/>
  <c r="Q145" i="4"/>
  <c r="R129" i="4"/>
  <c r="R259" i="3"/>
  <c r="Q235" i="3"/>
  <c r="Q233" i="3"/>
  <c r="R231" i="3"/>
  <c r="R227" i="3"/>
  <c r="R219" i="3"/>
  <c r="R217" i="3"/>
  <c r="R212" i="3"/>
  <c r="Q196" i="3"/>
  <c r="R193" i="3"/>
  <c r="R187" i="3"/>
  <c r="R171" i="3"/>
  <c r="R169" i="3"/>
  <c r="Q166" i="3"/>
  <c r="R161" i="3"/>
  <c r="Q147" i="3"/>
  <c r="R129" i="3"/>
  <c r="Q235" i="2"/>
  <c r="R217" i="2"/>
  <c r="R207" i="2"/>
  <c r="Q198" i="2"/>
  <c r="R196" i="2"/>
  <c r="R191" i="2"/>
  <c r="R176" i="2"/>
  <c r="Q169" i="2"/>
  <c r="R159" i="2"/>
  <c r="R140" i="2"/>
  <c r="R138" i="2"/>
  <c r="Q131" i="2"/>
  <c r="Q123" i="9"/>
  <c r="R157" i="8"/>
  <c r="R154" i="8"/>
  <c r="Q151" i="8"/>
  <c r="R143" i="8"/>
  <c r="Q140" i="8"/>
  <c r="Q133" i="8"/>
  <c r="Q129" i="8"/>
  <c r="R156" i="5"/>
  <c r="Q150" i="5"/>
  <c r="Q215" i="4"/>
  <c r="R205" i="4"/>
  <c r="Q197" i="4"/>
  <c r="R195" i="4"/>
  <c r="Q193" i="4"/>
  <c r="Q187" i="4"/>
  <c r="Q183" i="4"/>
  <c r="Q181" i="4"/>
  <c r="R177" i="4"/>
  <c r="R271" i="3"/>
  <c r="R263" i="3"/>
  <c r="Q259" i="3"/>
  <c r="Q249" i="3"/>
  <c r="Q227" i="3"/>
  <c r="Q225" i="3"/>
  <c r="Q219" i="3"/>
  <c r="Q217" i="3"/>
  <c r="R178" i="3"/>
  <c r="Q169" i="3"/>
  <c r="R159" i="3"/>
  <c r="Q159" i="3"/>
  <c r="R157" i="3"/>
  <c r="Q153" i="3"/>
  <c r="Q151" i="3"/>
  <c r="R149" i="3"/>
  <c r="R137" i="3"/>
  <c r="Q135" i="3"/>
  <c r="Q131" i="3"/>
  <c r="R127" i="3"/>
  <c r="Q231" i="2"/>
  <c r="R135" i="8"/>
  <c r="R129" i="7"/>
  <c r="Q163" i="6"/>
  <c r="R144" i="6"/>
  <c r="Q139" i="6"/>
  <c r="R215" i="5"/>
  <c r="R189" i="5"/>
  <c r="R141" i="5"/>
  <c r="Q126" i="5"/>
  <c r="R187" i="4"/>
  <c r="R183" i="4"/>
  <c r="Q171" i="4"/>
  <c r="R165" i="4"/>
  <c r="R162" i="4"/>
  <c r="Q156" i="4"/>
  <c r="R152" i="4"/>
  <c r="R150" i="4"/>
  <c r="Q147" i="4"/>
  <c r="R143" i="4"/>
  <c r="Q139" i="4"/>
  <c r="Q133" i="4"/>
  <c r="R267" i="3"/>
  <c r="R265" i="3"/>
  <c r="R255" i="3"/>
  <c r="Q229" i="3"/>
  <c r="Q206" i="3"/>
  <c r="Q187" i="3"/>
  <c r="Q178" i="3"/>
  <c r="Q175" i="3"/>
  <c r="Q164" i="3"/>
  <c r="R155" i="3"/>
  <c r="Q149" i="3"/>
  <c r="R147" i="3"/>
  <c r="R145" i="3"/>
  <c r="R141" i="3"/>
  <c r="R133" i="3"/>
  <c r="Q127" i="3"/>
  <c r="Q193" i="2"/>
  <c r="Q166" i="2"/>
  <c r="R157" i="2"/>
  <c r="R140" i="8"/>
  <c r="Q135" i="8"/>
  <c r="R133" i="8"/>
  <c r="R127" i="7"/>
  <c r="R125" i="7"/>
  <c r="Q180" i="5"/>
  <c r="Q174" i="5"/>
  <c r="R126" i="5"/>
  <c r="Q211" i="4"/>
  <c r="R209" i="4"/>
  <c r="R189" i="4"/>
  <c r="R185" i="4"/>
  <c r="Q168" i="4"/>
  <c r="Q165" i="4"/>
  <c r="R156" i="4"/>
  <c r="R139" i="4"/>
  <c r="Q135" i="4"/>
  <c r="Q129" i="4"/>
  <c r="Q127" i="4"/>
  <c r="R257" i="3"/>
  <c r="Q253" i="3"/>
  <c r="R247" i="3"/>
  <c r="Q245" i="3"/>
  <c r="Q241" i="3"/>
  <c r="Q231" i="3"/>
  <c r="R221" i="3"/>
  <c r="R214" i="3"/>
  <c r="R209" i="3"/>
  <c r="R241" i="2"/>
  <c r="R239" i="2"/>
  <c r="Q227" i="2"/>
  <c r="Q212" i="2"/>
  <c r="R163" i="2"/>
  <c r="Q159" i="2"/>
  <c r="Q155" i="2"/>
  <c r="Q149" i="2"/>
  <c r="R127" i="2"/>
  <c r="Q150" i="6"/>
  <c r="Q128" i="6"/>
  <c r="Q232" i="5"/>
  <c r="R210" i="5"/>
  <c r="Q205" i="5"/>
  <c r="Q200" i="5"/>
  <c r="R195" i="5"/>
  <c r="Q168" i="5"/>
  <c r="R144" i="5"/>
  <c r="Q132" i="5"/>
  <c r="R219" i="4"/>
  <c r="Q213" i="4"/>
  <c r="Q209" i="4"/>
  <c r="Q205" i="4"/>
  <c r="Q203" i="4"/>
  <c r="R201" i="4"/>
  <c r="R275" i="3"/>
  <c r="R273" i="3"/>
  <c r="Q271" i="3"/>
  <c r="Q247" i="3"/>
  <c r="Q243" i="3"/>
  <c r="Q239" i="3"/>
  <c r="R237" i="3"/>
  <c r="R223" i="3"/>
  <c r="R200" i="3"/>
  <c r="Q183" i="3"/>
  <c r="R175" i="3"/>
  <c r="Q157" i="3"/>
  <c r="Q139" i="3"/>
  <c r="Q137" i="3"/>
  <c r="R225" i="2"/>
  <c r="R223" i="2"/>
  <c r="Q221" i="2"/>
  <c r="Q215" i="2"/>
  <c r="Q191" i="2"/>
  <c r="R182" i="2"/>
  <c r="Q179" i="2"/>
  <c r="Q176" i="2"/>
  <c r="R174" i="2"/>
  <c r="Q163" i="2"/>
  <c r="R153" i="2"/>
  <c r="R149" i="2"/>
  <c r="R145" i="2"/>
  <c r="Q138" i="2"/>
  <c r="R127" i="8"/>
  <c r="Q161" i="6"/>
  <c r="Q159" i="6"/>
  <c r="R157" i="6"/>
  <c r="Q155" i="6"/>
  <c r="R133" i="6"/>
  <c r="R230" i="5"/>
  <c r="R180" i="5"/>
  <c r="Q156" i="5"/>
  <c r="R150" i="5"/>
  <c r="R138" i="5"/>
  <c r="R135" i="5"/>
  <c r="Q217" i="4"/>
  <c r="R193" i="4"/>
  <c r="Q191" i="4"/>
  <c r="Q189" i="4"/>
  <c r="Q185" i="4"/>
  <c r="R181" i="4"/>
  <c r="R174" i="4"/>
  <c r="R171" i="4"/>
  <c r="Q158" i="4"/>
  <c r="Q150" i="4"/>
  <c r="R147" i="4"/>
  <c r="Q143" i="4"/>
  <c r="Q137" i="4"/>
  <c r="R133" i="4"/>
  <c r="Q131" i="4"/>
  <c r="Q275" i="3"/>
  <c r="Q273" i="3"/>
  <c r="Q265" i="3"/>
  <c r="R261" i="3"/>
  <c r="Q255" i="3"/>
  <c r="R253" i="3"/>
  <c r="Q251" i="3"/>
  <c r="R249" i="3"/>
  <c r="R241" i="3"/>
  <c r="R206" i="3"/>
  <c r="Q203" i="3"/>
  <c r="Q193" i="3"/>
  <c r="Q190" i="3"/>
  <c r="R183" i="3"/>
  <c r="R180" i="3"/>
  <c r="R166" i="3"/>
  <c r="Q145" i="3"/>
  <c r="Q141" i="3"/>
  <c r="Q129" i="3"/>
  <c r="Q225" i="2"/>
  <c r="Q201" i="2"/>
  <c r="Q189" i="2"/>
  <c r="R179" i="2"/>
  <c r="R166" i="2"/>
  <c r="Q153" i="2"/>
  <c r="Q147" i="2"/>
  <c r="R129" i="2"/>
  <c r="AU102" i="1"/>
  <c r="AU95" i="1"/>
  <c r="Q144" i="6"/>
  <c r="R227" i="5"/>
  <c r="Q220" i="5"/>
  <c r="R200" i="5"/>
  <c r="R192" i="5"/>
  <c r="Q141" i="5"/>
  <c r="R129" i="5"/>
  <c r="Q225" i="4"/>
  <c r="Q221" i="4"/>
  <c r="R207" i="4"/>
  <c r="R221" i="2"/>
  <c r="R201" i="2"/>
  <c r="R189" i="2"/>
  <c r="R147" i="2"/>
  <c r="R131" i="2"/>
  <c r="Q229" i="2"/>
  <c r="R219" i="2"/>
  <c r="Q210" i="2"/>
  <c r="R187" i="2"/>
  <c r="R161" i="2"/>
  <c r="Q151" i="2"/>
  <c r="Q140" i="2"/>
  <c r="Q133" i="2"/>
  <c r="R186" i="5"/>
  <c r="R174" i="5"/>
  <c r="Q147" i="5"/>
  <c r="R221" i="4"/>
  <c r="Q219" i="4"/>
  <c r="Q207" i="4"/>
  <c r="R269" i="3"/>
  <c r="R243" i="3"/>
  <c r="Q237" i="3"/>
  <c r="R235" i="3"/>
  <c r="R233" i="3"/>
  <c r="Q221" i="3"/>
  <c r="R203" i="3"/>
  <c r="Q200" i="3"/>
  <c r="R196" i="3"/>
  <c r="R190" i="3"/>
  <c r="Q173" i="3"/>
  <c r="Q143" i="3"/>
  <c r="R139" i="3"/>
  <c r="R135" i="3"/>
  <c r="Q239" i="2"/>
  <c r="R237" i="2"/>
  <c r="R235" i="2"/>
  <c r="Q233" i="2"/>
  <c r="Q223" i="2"/>
  <c r="R133" i="2"/>
  <c r="Q127" i="2"/>
  <c r="Q201" i="4"/>
  <c r="Q199" i="4"/>
  <c r="R141" i="4"/>
  <c r="R135" i="4"/>
  <c r="R131" i="4"/>
  <c r="R127" i="4"/>
  <c r="Q269" i="3"/>
  <c r="Q267" i="3"/>
  <c r="Q263" i="3"/>
  <c r="Q261" i="3"/>
  <c r="R251" i="3"/>
  <c r="R245" i="3"/>
  <c r="R239" i="3"/>
  <c r="R229" i="3"/>
  <c r="Q214" i="3"/>
  <c r="Q209" i="3"/>
  <c r="Q180" i="3"/>
  <c r="R173" i="3"/>
  <c r="Q171" i="3"/>
  <c r="R231" i="2"/>
  <c r="R229" i="2"/>
  <c r="R227" i="2"/>
  <c r="Q207" i="2"/>
  <c r="R204" i="2"/>
  <c r="R198" i="2"/>
  <c r="Q182" i="2"/>
  <c r="Q174" i="2"/>
  <c r="Q161" i="2"/>
  <c r="BK147" i="8"/>
  <c r="K129" i="8"/>
  <c r="K174" i="5"/>
  <c r="AB174" i="5" s="1"/>
  <c r="BE174" i="5"/>
  <c r="BK123" i="9"/>
  <c r="BK122" i="9" s="1"/>
  <c r="K122" i="9" s="1"/>
  <c r="K99" i="9" s="1"/>
  <c r="BK151" i="8"/>
  <c r="BK186" i="5"/>
  <c r="BK129" i="5"/>
  <c r="K214" i="3"/>
  <c r="K159" i="2"/>
  <c r="F39" i="9"/>
  <c r="K160" i="8"/>
  <c r="K157" i="8"/>
  <c r="AB157" i="8" s="1"/>
  <c r="K126" i="5"/>
  <c r="AB126" i="5" s="1"/>
  <c r="BK201" i="2"/>
  <c r="BK154" i="8"/>
  <c r="BK149" i="8"/>
  <c r="K163" i="6"/>
  <c r="AB163" i="6" s="1"/>
  <c r="BK227" i="5"/>
  <c r="K189" i="5"/>
  <c r="K261" i="3"/>
  <c r="BK225" i="3"/>
  <c r="K204" i="2"/>
  <c r="BK135" i="8"/>
  <c r="BK157" i="6"/>
  <c r="K180" i="5"/>
  <c r="AA180" i="5" s="1"/>
  <c r="BE180" i="5"/>
  <c r="BK225" i="2"/>
  <c r="BK137" i="8"/>
  <c r="K127" i="8"/>
  <c r="BK161" i="6"/>
  <c r="K144" i="5"/>
  <c r="K263" i="3"/>
  <c r="K212" i="3"/>
  <c r="K140" i="8"/>
  <c r="K265" i="3"/>
  <c r="BK153" i="2"/>
  <c r="BK153" i="6"/>
  <c r="BK200" i="5"/>
  <c r="BK162" i="5"/>
  <c r="BK206" i="3"/>
  <c r="K153" i="3"/>
  <c r="BK221" i="2"/>
  <c r="K155" i="6"/>
  <c r="BK195" i="5"/>
  <c r="K203" i="4"/>
  <c r="K267" i="3"/>
  <c r="BK241" i="3"/>
  <c r="K176" i="2"/>
  <c r="BK205" i="5"/>
  <c r="BK229" i="3"/>
  <c r="K191" i="2"/>
  <c r="BK243" i="3"/>
  <c r="BK127" i="3"/>
  <c r="BK155" i="2"/>
  <c r="BE126" i="5" l="1"/>
  <c r="BE128" i="6"/>
  <c r="AB128" i="6"/>
  <c r="BE139" i="6"/>
  <c r="AB139" i="6"/>
  <c r="AA93" i="3"/>
  <c r="AB93" i="3"/>
  <c r="BE204" i="2"/>
  <c r="AA204" i="2"/>
  <c r="BE263" i="3"/>
  <c r="AA263" i="3"/>
  <c r="AA116" i="5"/>
  <c r="AB116" i="5"/>
  <c r="AB92" i="7"/>
  <c r="AA92" i="7"/>
  <c r="AB117" i="8"/>
  <c r="AA117" i="8"/>
  <c r="BE261" i="3"/>
  <c r="AA261" i="3"/>
  <c r="BE159" i="2"/>
  <c r="AA159" i="2"/>
  <c r="AB93" i="2"/>
  <c r="AA93" i="2"/>
  <c r="AA117" i="3"/>
  <c r="AB117" i="3"/>
  <c r="AB118" i="5"/>
  <c r="AA118" i="5"/>
  <c r="AB92" i="6"/>
  <c r="AA92" i="6"/>
  <c r="AA119" i="8"/>
  <c r="AB119" i="8"/>
  <c r="BE159" i="6"/>
  <c r="AB159" i="6"/>
  <c r="AA90" i="2"/>
  <c r="AB90" i="2"/>
  <c r="BE155" i="6"/>
  <c r="AB155" i="6"/>
  <c r="BE214" i="3"/>
  <c r="AA214" i="3"/>
  <c r="AB119" i="3"/>
  <c r="AA119" i="3"/>
  <c r="AA121" i="6"/>
  <c r="AB121" i="6"/>
  <c r="AB93" i="7"/>
  <c r="AA93" i="7"/>
  <c r="BE265" i="3"/>
  <c r="AA265" i="3"/>
  <c r="AB117" i="2"/>
  <c r="AA117" i="2"/>
  <c r="BE132" i="5"/>
  <c r="AA132" i="5"/>
  <c r="BE141" i="5"/>
  <c r="AB141" i="5"/>
  <c r="BE147" i="5"/>
  <c r="AA147" i="5"/>
  <c r="BE168" i="5"/>
  <c r="AA168" i="5"/>
  <c r="BE192" i="5"/>
  <c r="AB192" i="5"/>
  <c r="K195" i="5"/>
  <c r="AB195" i="5" s="1"/>
  <c r="K205" i="5"/>
  <c r="AA205" i="5" s="1"/>
  <c r="BE210" i="5"/>
  <c r="AA210" i="5"/>
  <c r="BE215" i="5"/>
  <c r="AB215" i="5"/>
  <c r="BE224" i="5"/>
  <c r="AB224" i="5"/>
  <c r="BE230" i="5"/>
  <c r="AA230" i="5"/>
  <c r="AA114" i="7"/>
  <c r="AB114" i="7"/>
  <c r="BE143" i="8"/>
  <c r="AB143" i="8"/>
  <c r="BE129" i="8"/>
  <c r="AB129" i="8"/>
  <c r="BE144" i="6"/>
  <c r="AB144" i="6"/>
  <c r="AA90" i="7"/>
  <c r="AB90" i="7"/>
  <c r="BE129" i="3"/>
  <c r="AA129" i="3"/>
  <c r="BE131" i="3"/>
  <c r="AB131" i="3"/>
  <c r="BE133" i="3"/>
  <c r="AA133" i="3"/>
  <c r="BE135" i="3"/>
  <c r="AB135" i="3"/>
  <c r="BE137" i="3"/>
  <c r="AA137" i="3"/>
  <c r="BE139" i="3"/>
  <c r="AB139" i="3"/>
  <c r="BE141" i="3"/>
  <c r="AA141" i="3"/>
  <c r="BE145" i="3"/>
  <c r="AA145" i="3"/>
  <c r="BE151" i="3"/>
  <c r="AB151" i="3"/>
  <c r="BE155" i="3"/>
  <c r="AB155" i="3"/>
  <c r="BE157" i="3"/>
  <c r="AA157" i="3"/>
  <c r="BE169" i="3"/>
  <c r="AB169" i="3"/>
  <c r="BE171" i="3"/>
  <c r="AA171" i="3"/>
  <c r="BE178" i="3"/>
  <c r="AA178" i="3"/>
  <c r="BE180" i="3"/>
  <c r="AA180" i="3"/>
  <c r="BE187" i="3"/>
  <c r="AB187" i="3"/>
  <c r="BE190" i="3"/>
  <c r="AB190" i="3"/>
  <c r="BE193" i="3"/>
  <c r="AB193" i="3"/>
  <c r="BE203" i="3"/>
  <c r="AA203" i="3"/>
  <c r="BE209" i="3"/>
  <c r="AB209" i="3"/>
  <c r="BE221" i="3"/>
  <c r="AB221" i="3"/>
  <c r="BE231" i="3"/>
  <c r="AB231" i="3"/>
  <c r="BE235" i="3"/>
  <c r="AB235" i="3"/>
  <c r="BE239" i="3"/>
  <c r="AB239" i="3"/>
  <c r="BE249" i="3"/>
  <c r="AB249" i="3"/>
  <c r="BE251" i="3"/>
  <c r="AB251" i="3"/>
  <c r="BE255" i="3"/>
  <c r="AA255" i="3"/>
  <c r="BE257" i="3"/>
  <c r="AA257" i="3"/>
  <c r="AB90" i="5"/>
  <c r="AA90" i="5"/>
  <c r="AB118" i="6"/>
  <c r="AA118" i="6"/>
  <c r="AB116" i="7"/>
  <c r="AA116" i="7"/>
  <c r="AB90" i="8"/>
  <c r="AA90" i="8"/>
  <c r="BE212" i="3"/>
  <c r="AB212" i="3"/>
  <c r="AB92" i="2"/>
  <c r="AA92" i="2"/>
  <c r="AB90" i="6"/>
  <c r="AA90" i="6"/>
  <c r="BE144" i="5"/>
  <c r="AA144" i="5"/>
  <c r="BE176" i="2"/>
  <c r="AA176" i="2"/>
  <c r="BE153" i="3"/>
  <c r="AA153" i="3"/>
  <c r="BE189" i="5"/>
  <c r="AB189" i="5"/>
  <c r="AA119" i="2"/>
  <c r="AB119" i="2"/>
  <c r="BE157" i="8"/>
  <c r="BE236" i="5"/>
  <c r="AB90" i="3"/>
  <c r="AA90" i="3"/>
  <c r="AA92" i="5"/>
  <c r="AB92" i="5"/>
  <c r="AB120" i="6"/>
  <c r="AA120" i="6"/>
  <c r="AA92" i="8"/>
  <c r="AB92" i="8"/>
  <c r="BE160" i="8"/>
  <c r="AB160" i="8"/>
  <c r="BE191" i="2"/>
  <c r="AB191" i="2"/>
  <c r="BE267" i="3"/>
  <c r="AA267" i="3"/>
  <c r="BE140" i="8"/>
  <c r="AB140" i="8"/>
  <c r="BE127" i="8"/>
  <c r="AB127" i="8"/>
  <c r="BE163" i="6"/>
  <c r="BE127" i="2"/>
  <c r="AB127" i="2"/>
  <c r="BE129" i="2"/>
  <c r="AA129" i="2"/>
  <c r="BE140" i="2"/>
  <c r="AB140" i="2"/>
  <c r="BE145" i="2"/>
  <c r="AB145" i="2"/>
  <c r="BE147" i="2"/>
  <c r="AA147" i="2"/>
  <c r="BE151" i="2"/>
  <c r="AA151" i="2"/>
  <c r="BE157" i="2"/>
  <c r="AA157" i="2"/>
  <c r="BE163" i="2"/>
  <c r="AB163" i="2"/>
  <c r="BE166" i="2"/>
  <c r="AB166" i="2"/>
  <c r="BE193" i="2"/>
  <c r="AB193" i="2"/>
  <c r="BE207" i="2"/>
  <c r="AB207" i="2"/>
  <c r="BE210" i="2"/>
  <c r="AB210" i="2"/>
  <c r="BE217" i="2"/>
  <c r="AB217" i="2"/>
  <c r="BE223" i="2"/>
  <c r="AB223" i="2"/>
  <c r="BE227" i="2"/>
  <c r="AB227" i="2"/>
  <c r="BE229" i="2"/>
  <c r="AB229" i="2"/>
  <c r="BE235" i="2"/>
  <c r="AB235" i="2"/>
  <c r="BE237" i="2"/>
  <c r="AA237" i="2"/>
  <c r="BE239" i="2"/>
  <c r="AA239" i="2"/>
  <c r="AB92" i="3"/>
  <c r="AA92" i="3"/>
  <c r="AB119" i="5"/>
  <c r="AA119" i="5"/>
  <c r="BE129" i="7"/>
  <c r="AA129" i="7"/>
  <c r="AB93" i="8"/>
  <c r="AA93" i="8"/>
  <c r="AB92" i="9"/>
  <c r="AA92" i="9"/>
  <c r="AB116" i="9"/>
  <c r="AA116" i="9"/>
  <c r="BE104" i="1"/>
  <c r="AB39" i="9"/>
  <c r="AA39" i="9"/>
  <c r="AB117" i="9"/>
  <c r="AA117" i="9"/>
  <c r="AA38" i="9"/>
  <c r="AB38" i="9"/>
  <c r="AA90" i="9"/>
  <c r="AB90" i="9"/>
  <c r="AA114" i="9"/>
  <c r="AB114" i="9"/>
  <c r="BD104" i="1"/>
  <c r="BF104" i="1"/>
  <c r="AB40" i="9"/>
  <c r="AA40" i="9"/>
  <c r="BE133" i="4"/>
  <c r="AB133" i="4"/>
  <c r="AB90" i="4"/>
  <c r="AA90" i="4"/>
  <c r="AB119" i="4"/>
  <c r="AA119" i="4"/>
  <c r="BE152" i="4"/>
  <c r="AB152" i="4"/>
  <c r="AB120" i="4"/>
  <c r="AA120" i="4"/>
  <c r="BE215" i="4"/>
  <c r="AA215" i="4"/>
  <c r="AB117" i="4"/>
  <c r="AA117" i="4"/>
  <c r="BE203" i="4"/>
  <c r="AB203" i="4"/>
  <c r="AA92" i="4"/>
  <c r="AB92" i="4"/>
  <c r="BE131" i="4"/>
  <c r="AB131" i="4"/>
  <c r="BE145" i="4"/>
  <c r="AB145" i="4"/>
  <c r="BE156" i="4"/>
  <c r="AB156" i="4"/>
  <c r="BE158" i="4"/>
  <c r="AB158" i="4"/>
  <c r="BE165" i="4"/>
  <c r="AB165" i="4"/>
  <c r="BE171" i="4"/>
  <c r="AB171" i="4"/>
  <c r="BE177" i="4"/>
  <c r="AB177" i="4"/>
  <c r="BE185" i="4"/>
  <c r="AB185" i="4"/>
  <c r="BE193" i="4"/>
  <c r="AB193" i="4"/>
  <c r="BE201" i="4"/>
  <c r="AB201" i="4"/>
  <c r="BE207" i="4"/>
  <c r="AB207" i="4"/>
  <c r="BE213" i="4"/>
  <c r="AB213" i="4"/>
  <c r="BE217" i="4"/>
  <c r="AA217" i="4"/>
  <c r="BE219" i="4"/>
  <c r="AA219" i="4"/>
  <c r="BE223" i="4"/>
  <c r="AA223" i="4"/>
  <c r="BE215" i="2"/>
  <c r="BE225" i="4"/>
  <c r="BE232" i="5"/>
  <c r="BK205" i="4"/>
  <c r="BE217" i="3"/>
  <c r="V126" i="6"/>
  <c r="Q214" i="2"/>
  <c r="I102" i="2" s="1"/>
  <c r="T216" i="3"/>
  <c r="X214" i="2"/>
  <c r="R126" i="3"/>
  <c r="J100" i="3" s="1"/>
  <c r="T211" i="3"/>
  <c r="X211" i="3"/>
  <c r="R211" i="3"/>
  <c r="J101" i="3" s="1"/>
  <c r="T126" i="4"/>
  <c r="X176" i="4"/>
  <c r="R126" i="2"/>
  <c r="Q209" i="2"/>
  <c r="I101" i="2" s="1"/>
  <c r="V214" i="2"/>
  <c r="R216" i="3"/>
  <c r="J102" i="3" s="1"/>
  <c r="V176" i="4"/>
  <c r="V125" i="5"/>
  <c r="V124" i="5" s="1"/>
  <c r="V123" i="5" s="1"/>
  <c r="R214" i="2"/>
  <c r="J102" i="2" s="1"/>
  <c r="Q126" i="3"/>
  <c r="I100" i="3" s="1"/>
  <c r="V126" i="4"/>
  <c r="T176" i="4"/>
  <c r="X125" i="5"/>
  <c r="X124" i="5"/>
  <c r="X123" i="5" s="1"/>
  <c r="T126" i="2"/>
  <c r="X209" i="2"/>
  <c r="X216" i="3"/>
  <c r="R126" i="4"/>
  <c r="J100" i="4" s="1"/>
  <c r="R152" i="6"/>
  <c r="J103" i="6" s="1"/>
  <c r="Q122" i="7"/>
  <c r="I99" i="7" s="1"/>
  <c r="V126" i="8"/>
  <c r="V125" i="8" s="1"/>
  <c r="V124" i="8" s="1"/>
  <c r="X126" i="3"/>
  <c r="Q216" i="3"/>
  <c r="I102" i="3" s="1"/>
  <c r="X126" i="4"/>
  <c r="Q125" i="5"/>
  <c r="T138" i="6"/>
  <c r="T126" i="6" s="1"/>
  <c r="T152" i="6"/>
  <c r="V122" i="7"/>
  <c r="V121" i="7" s="1"/>
  <c r="X126" i="2"/>
  <c r="R209" i="2"/>
  <c r="J101" i="2" s="1"/>
  <c r="T126" i="3"/>
  <c r="V211" i="3"/>
  <c r="Q211" i="3"/>
  <c r="I101" i="3" s="1"/>
  <c r="Q126" i="4"/>
  <c r="R122" i="7"/>
  <c r="R121" i="7" s="1"/>
  <c r="J98" i="7" s="1"/>
  <c r="K33" i="7" s="1"/>
  <c r="AT101" i="1" s="1"/>
  <c r="T214" i="2"/>
  <c r="V126" i="3"/>
  <c r="R176" i="4"/>
  <c r="J102" i="4" s="1"/>
  <c r="T125" i="5"/>
  <c r="T124" i="5" s="1"/>
  <c r="T123" i="5" s="1"/>
  <c r="AW99" i="1" s="1"/>
  <c r="R138" i="6"/>
  <c r="J101" i="6" s="1"/>
  <c r="V152" i="6"/>
  <c r="X126" i="8"/>
  <c r="X125" i="8" s="1"/>
  <c r="X124" i="8" s="1"/>
  <c r="Q126" i="2"/>
  <c r="I100" i="2" s="1"/>
  <c r="V209" i="2"/>
  <c r="Q176" i="4"/>
  <c r="I102" i="4" s="1"/>
  <c r="X138" i="6"/>
  <c r="X126" i="6" s="1"/>
  <c r="Q152" i="6"/>
  <c r="I103" i="6" s="1"/>
  <c r="T122" i="7"/>
  <c r="T121" i="7"/>
  <c r="AW101" i="1" s="1"/>
  <c r="Q126" i="8"/>
  <c r="V126" i="2"/>
  <c r="T209" i="2"/>
  <c r="V216" i="3"/>
  <c r="R125" i="5"/>
  <c r="J100" i="5" s="1"/>
  <c r="Q138" i="6"/>
  <c r="I101" i="6" s="1"/>
  <c r="X152" i="6"/>
  <c r="X122" i="7"/>
  <c r="X121" i="7" s="1"/>
  <c r="T126" i="8"/>
  <c r="T125" i="8" s="1"/>
  <c r="T124" i="8" s="1"/>
  <c r="AW103" i="1" s="1"/>
  <c r="AW102" i="1" s="1"/>
  <c r="R126" i="8"/>
  <c r="J91" i="2"/>
  <c r="F94" i="4"/>
  <c r="F121" i="2"/>
  <c r="F121" i="3"/>
  <c r="J121" i="3"/>
  <c r="J91" i="5"/>
  <c r="J121" i="2"/>
  <c r="E85" i="3"/>
  <c r="F94" i="5"/>
  <c r="E85" i="4"/>
  <c r="J94" i="5"/>
  <c r="J94" i="8"/>
  <c r="J118" i="3"/>
  <c r="BE127" i="3"/>
  <c r="R235" i="5"/>
  <c r="J101" i="5" s="1"/>
  <c r="J91" i="6"/>
  <c r="J94" i="4"/>
  <c r="R173" i="4"/>
  <c r="J101" i="4" s="1"/>
  <c r="F118" i="7"/>
  <c r="E85" i="8"/>
  <c r="F121" i="8"/>
  <c r="J118" i="4"/>
  <c r="Q173" i="4"/>
  <c r="I101" i="4" s="1"/>
  <c r="E85" i="6"/>
  <c r="J94" i="6"/>
  <c r="J91" i="7"/>
  <c r="J94" i="7"/>
  <c r="E85" i="5"/>
  <c r="J91" i="8"/>
  <c r="E85" i="9"/>
  <c r="F94" i="9"/>
  <c r="J115" i="9"/>
  <c r="J118" i="9"/>
  <c r="E112" i="2"/>
  <c r="Q235" i="5"/>
  <c r="I101" i="5" s="1"/>
  <c r="F94" i="6"/>
  <c r="Q127" i="6"/>
  <c r="I100" i="6" s="1"/>
  <c r="E85" i="7"/>
  <c r="R159" i="8"/>
  <c r="J101" i="8" s="1"/>
  <c r="R162" i="8"/>
  <c r="J102" i="8" s="1"/>
  <c r="R127" i="6"/>
  <c r="J100" i="6" s="1"/>
  <c r="Q149" i="6"/>
  <c r="I102" i="6" s="1"/>
  <c r="Q122" i="9"/>
  <c r="Q121" i="9" s="1"/>
  <c r="I98" i="9" s="1"/>
  <c r="K32" i="9" s="1"/>
  <c r="AS104" i="1" s="1"/>
  <c r="BE205" i="4"/>
  <c r="R149" i="6"/>
  <c r="J102" i="6" s="1"/>
  <c r="Q159" i="8"/>
  <c r="I101" i="8" s="1"/>
  <c r="Q162" i="8"/>
  <c r="I102" i="8" s="1"/>
  <c r="BK121" i="9"/>
  <c r="K121" i="9" s="1"/>
  <c r="K98" i="9" s="1"/>
  <c r="R122" i="9"/>
  <c r="R121" i="9" s="1"/>
  <c r="J98" i="9" s="1"/>
  <c r="K33" i="9" s="1"/>
  <c r="AT104" i="1" s="1"/>
  <c r="F39" i="2"/>
  <c r="F39" i="3"/>
  <c r="K163" i="8"/>
  <c r="K127" i="7"/>
  <c r="AU94" i="1"/>
  <c r="F38" i="9"/>
  <c r="K38" i="2"/>
  <c r="AY96" i="1" s="1"/>
  <c r="K38" i="5"/>
  <c r="AY99" i="1" s="1"/>
  <c r="F39" i="8"/>
  <c r="K169" i="2"/>
  <c r="BK215" i="2"/>
  <c r="K219" i="2"/>
  <c r="K173" i="3"/>
  <c r="K219" i="3"/>
  <c r="K243" i="3"/>
  <c r="BK263" i="3"/>
  <c r="K139" i="4"/>
  <c r="K153" i="2"/>
  <c r="AB153" i="2" s="1"/>
  <c r="BE153" i="2"/>
  <c r="K241" i="2"/>
  <c r="AA241" i="2" s="1"/>
  <c r="BK131" i="3"/>
  <c r="BK145" i="3"/>
  <c r="K175" i="3"/>
  <c r="K227" i="3"/>
  <c r="BK126" i="5"/>
  <c r="K186" i="5"/>
  <c r="K133" i="2"/>
  <c r="K161" i="2"/>
  <c r="K179" i="2"/>
  <c r="BK210" i="2"/>
  <c r="BK209" i="2" s="1"/>
  <c r="K209" i="2" s="1"/>
  <c r="K101" i="2" s="1"/>
  <c r="BK223" i="2"/>
  <c r="BK213" i="4"/>
  <c r="BK168" i="5"/>
  <c r="BK189" i="5"/>
  <c r="BK127" i="2"/>
  <c r="BK135" i="3"/>
  <c r="BK141" i="3"/>
  <c r="BK180" i="3"/>
  <c r="BK193" i="3"/>
  <c r="BK212" i="3"/>
  <c r="K229" i="3"/>
  <c r="K253" i="3"/>
  <c r="K275" i="3"/>
  <c r="AA275" i="3" s="1"/>
  <c r="K143" i="4"/>
  <c r="BK158" i="4"/>
  <c r="K187" i="4"/>
  <c r="AB187" i="4" s="1"/>
  <c r="BK207" i="4"/>
  <c r="K133" i="6"/>
  <c r="AB133" i="6" s="1"/>
  <c r="K157" i="6"/>
  <c r="BK129" i="8"/>
  <c r="K187" i="2"/>
  <c r="AB187" i="2" s="1"/>
  <c r="BK139" i="3"/>
  <c r="BK157" i="3"/>
  <c r="BK214" i="3"/>
  <c r="BK265" i="3"/>
  <c r="BK147" i="5"/>
  <c r="K220" i="5"/>
  <c r="BK128" i="6"/>
  <c r="BK144" i="6"/>
  <c r="BK151" i="2"/>
  <c r="K225" i="2"/>
  <c r="AB225" i="2" s="1"/>
  <c r="BK235" i="3"/>
  <c r="BK255" i="3"/>
  <c r="BK156" i="4"/>
  <c r="BK203" i="4"/>
  <c r="K137" i="8"/>
  <c r="K166" i="3"/>
  <c r="BK239" i="3"/>
  <c r="K137" i="4"/>
  <c r="AB137" i="4" s="1"/>
  <c r="K179" i="4"/>
  <c r="K227" i="5"/>
  <c r="AB227" i="5" s="1"/>
  <c r="BE227" i="5"/>
  <c r="K143" i="3"/>
  <c r="K191" i="4"/>
  <c r="K135" i="8"/>
  <c r="K209" i="4"/>
  <c r="K181" i="4"/>
  <c r="F41" i="3"/>
  <c r="F38" i="7"/>
  <c r="K38" i="4"/>
  <c r="AY98" i="1" s="1"/>
  <c r="F40" i="2"/>
  <c r="F38" i="8"/>
  <c r="K38" i="6"/>
  <c r="AY100" i="1" s="1"/>
  <c r="K38" i="8"/>
  <c r="AY103" i="1" s="1"/>
  <c r="BK235" i="2"/>
  <c r="BK203" i="3"/>
  <c r="K245" i="3"/>
  <c r="K271" i="3"/>
  <c r="K149" i="2"/>
  <c r="AB149" i="2" s="1"/>
  <c r="BK227" i="2"/>
  <c r="BK133" i="3"/>
  <c r="BK171" i="3"/>
  <c r="BK209" i="3"/>
  <c r="BK180" i="5"/>
  <c r="K201" i="2"/>
  <c r="BK145" i="2"/>
  <c r="BK166" i="2"/>
  <c r="BK204" i="2"/>
  <c r="K221" i="2"/>
  <c r="K221" i="4"/>
  <c r="K129" i="5"/>
  <c r="K162" i="5"/>
  <c r="AB162" i="5" s="1"/>
  <c r="BK224" i="5"/>
  <c r="K155" i="2"/>
  <c r="BK137" i="3"/>
  <c r="K161" i="3"/>
  <c r="BK187" i="3"/>
  <c r="BK217" i="3"/>
  <c r="BK249" i="3"/>
  <c r="K273" i="3"/>
  <c r="K135" i="4"/>
  <c r="BK152" i="4"/>
  <c r="K168" i="4"/>
  <c r="AB168" i="4" s="1"/>
  <c r="BK193" i="4"/>
  <c r="BK232" i="5"/>
  <c r="BK155" i="6"/>
  <c r="BK140" i="2"/>
  <c r="BK193" i="2"/>
  <c r="BK207" i="2"/>
  <c r="K147" i="3"/>
  <c r="K159" i="3"/>
  <c r="K259" i="3"/>
  <c r="BK223" i="4"/>
  <c r="K156" i="5"/>
  <c r="BK230" i="5"/>
  <c r="BK139" i="6"/>
  <c r="K149" i="8"/>
  <c r="K182" i="2"/>
  <c r="K233" i="2"/>
  <c r="K247" i="3"/>
  <c r="BK145" i="4"/>
  <c r="BK177" i="4"/>
  <c r="BK219" i="4"/>
  <c r="BK141" i="5"/>
  <c r="K133" i="8"/>
  <c r="BK155" i="3"/>
  <c r="BK257" i="3"/>
  <c r="BK133" i="4"/>
  <c r="BK171" i="4"/>
  <c r="BK210" i="5"/>
  <c r="BK129" i="7"/>
  <c r="BK122" i="7" s="1"/>
  <c r="K122" i="7" s="1"/>
  <c r="K99" i="7" s="1"/>
  <c r="BK140" i="8"/>
  <c r="BK151" i="3"/>
  <c r="BK192" i="5"/>
  <c r="F40" i="5"/>
  <c r="F39" i="4"/>
  <c r="F41" i="7"/>
  <c r="F39" i="6"/>
  <c r="F40" i="7"/>
  <c r="F41" i="8"/>
  <c r="BK163" i="2"/>
  <c r="K189" i="2"/>
  <c r="BK217" i="2"/>
  <c r="BK229" i="2"/>
  <c r="BK178" i="3"/>
  <c r="K237" i="3"/>
  <c r="BK251" i="3"/>
  <c r="K127" i="4"/>
  <c r="AB127" i="4" s="1"/>
  <c r="K199" i="4"/>
  <c r="BK129" i="2"/>
  <c r="BK239" i="2"/>
  <c r="BK129" i="3"/>
  <c r="BK169" i="3"/>
  <c r="K206" i="3"/>
  <c r="BK217" i="4"/>
  <c r="K138" i="5"/>
  <c r="AB138" i="5" s="1"/>
  <c r="K138" i="2"/>
  <c r="AB138" i="2" s="1"/>
  <c r="BE138" i="2"/>
  <c r="BK159" i="2"/>
  <c r="BK191" i="2"/>
  <c r="K212" i="2"/>
  <c r="AA212" i="2" s="1"/>
  <c r="K231" i="2"/>
  <c r="AB231" i="2" s="1"/>
  <c r="BK225" i="4"/>
  <c r="BK132" i="5"/>
  <c r="BK174" i="5"/>
  <c r="K131" i="2"/>
  <c r="K149" i="3"/>
  <c r="K183" i="3"/>
  <c r="K196" i="3"/>
  <c r="K223" i="3"/>
  <c r="K241" i="3"/>
  <c r="K147" i="4"/>
  <c r="BK165" i="4"/>
  <c r="BK185" i="4"/>
  <c r="K195" i="4"/>
  <c r="K150" i="6"/>
  <c r="K161" i="6"/>
  <c r="BK157" i="2"/>
  <c r="K196" i="2"/>
  <c r="BK153" i="3"/>
  <c r="K200" i="3"/>
  <c r="K135" i="5"/>
  <c r="K200" i="5"/>
  <c r="K153" i="6"/>
  <c r="K198" i="2"/>
  <c r="K225" i="3"/>
  <c r="K269" i="3"/>
  <c r="K162" i="4"/>
  <c r="K211" i="4"/>
  <c r="BK144" i="5"/>
  <c r="K123" i="7"/>
  <c r="AB123" i="7" s="1"/>
  <c r="BE123" i="7"/>
  <c r="BK127" i="8"/>
  <c r="BK147" i="2"/>
  <c r="BK221" i="3"/>
  <c r="BK267" i="3"/>
  <c r="K141" i="4"/>
  <c r="AB141" i="4" s="1"/>
  <c r="BK215" i="5"/>
  <c r="K125" i="7"/>
  <c r="K189" i="4"/>
  <c r="K174" i="4"/>
  <c r="K151" i="8"/>
  <c r="K38" i="7"/>
  <c r="AY101" i="1" s="1"/>
  <c r="F38" i="5"/>
  <c r="K38" i="3"/>
  <c r="AY97" i="1" s="1"/>
  <c r="K129" i="4"/>
  <c r="F40" i="4"/>
  <c r="BK160" i="8"/>
  <c r="BK159" i="8" s="1"/>
  <c r="K159" i="8" s="1"/>
  <c r="K101" i="8" s="1"/>
  <c r="K174" i="2"/>
  <c r="BK236" i="5"/>
  <c r="BK235" i="5" s="1"/>
  <c r="K235" i="5" s="1"/>
  <c r="K101" i="5" s="1"/>
  <c r="BK163" i="6"/>
  <c r="F41" i="2"/>
  <c r="F40" i="6"/>
  <c r="BK176" i="2"/>
  <c r="BK190" i="3"/>
  <c r="BK261" i="3"/>
  <c r="BK131" i="4"/>
  <c r="BK231" i="3"/>
  <c r="BK201" i="4"/>
  <c r="K150" i="4"/>
  <c r="BK157" i="8"/>
  <c r="F38" i="2"/>
  <c r="F40" i="3"/>
  <c r="K154" i="8"/>
  <c r="K183" i="4"/>
  <c r="BK159" i="6"/>
  <c r="F41" i="5"/>
  <c r="F41" i="6"/>
  <c r="BF100" i="1" s="1"/>
  <c r="K164" i="3"/>
  <c r="BK215" i="4"/>
  <c r="K147" i="8"/>
  <c r="K233" i="3"/>
  <c r="K123" i="9"/>
  <c r="AB123" i="9" s="1"/>
  <c r="F41" i="4"/>
  <c r="F39" i="5"/>
  <c r="F38" i="3"/>
  <c r="K197" i="4"/>
  <c r="AB197" i="4" s="1"/>
  <c r="BK237" i="2"/>
  <c r="K150" i="5"/>
  <c r="BK143" i="8"/>
  <c r="F38" i="6"/>
  <c r="F40" i="8"/>
  <c r="F38" i="4"/>
  <c r="BC98" i="1" s="1"/>
  <c r="F39" i="7"/>
  <c r="BE162" i="5" l="1"/>
  <c r="I7" i="10"/>
  <c r="F6" i="10"/>
  <c r="BE195" i="5"/>
  <c r="BE138" i="5"/>
  <c r="BE231" i="2"/>
  <c r="BE225" i="2"/>
  <c r="BE212" i="2"/>
  <c r="BE187" i="2"/>
  <c r="BE149" i="2"/>
  <c r="BE259" i="3"/>
  <c r="AA259" i="3"/>
  <c r="BD96" i="1"/>
  <c r="AA38" i="2"/>
  <c r="AB38" i="2"/>
  <c r="BE225" i="3"/>
  <c r="AB225" i="3"/>
  <c r="BE233" i="2"/>
  <c r="AB233" i="2"/>
  <c r="BD101" i="1"/>
  <c r="AA38" i="7"/>
  <c r="AB38" i="7"/>
  <c r="BE182" i="2"/>
  <c r="AA182" i="2"/>
  <c r="L5" i="10"/>
  <c r="AA39" i="8"/>
  <c r="AB39" i="8"/>
  <c r="BC99" i="1"/>
  <c r="AA37" i="5"/>
  <c r="AB37" i="5"/>
  <c r="BD97" i="1"/>
  <c r="AB38" i="3"/>
  <c r="AA38" i="3"/>
  <c r="AB117" i="7"/>
  <c r="AA117" i="7"/>
  <c r="BE196" i="2"/>
  <c r="AA196" i="2"/>
  <c r="BE161" i="3"/>
  <c r="AB161" i="3"/>
  <c r="BE175" i="3"/>
  <c r="AB175" i="3"/>
  <c r="AB120" i="3"/>
  <c r="AA120" i="3"/>
  <c r="BE233" i="3"/>
  <c r="AA233" i="3"/>
  <c r="BE151" i="8"/>
  <c r="AB151" i="8"/>
  <c r="BE223" i="3"/>
  <c r="AB223" i="3"/>
  <c r="BE166" i="3"/>
  <c r="AA166" i="3"/>
  <c r="BE219" i="3"/>
  <c r="AA219" i="3"/>
  <c r="BE150" i="5"/>
  <c r="AB150" i="5"/>
  <c r="BE179" i="2"/>
  <c r="AA179" i="2"/>
  <c r="BE149" i="8"/>
  <c r="AB149" i="8"/>
  <c r="BE227" i="3"/>
  <c r="AB227" i="3"/>
  <c r="BE189" i="2"/>
  <c r="AA189" i="2"/>
  <c r="BE159" i="3"/>
  <c r="AB159" i="3"/>
  <c r="BE135" i="8"/>
  <c r="AB135" i="8"/>
  <c r="BE147" i="8"/>
  <c r="AB147" i="8"/>
  <c r="BE161" i="6"/>
  <c r="AB161" i="6"/>
  <c r="BE196" i="3"/>
  <c r="AA196" i="3"/>
  <c r="BE155" i="2"/>
  <c r="AB155" i="2"/>
  <c r="BE137" i="8"/>
  <c r="AB137" i="8"/>
  <c r="BE173" i="3"/>
  <c r="AB173" i="3"/>
  <c r="BE97" i="1"/>
  <c r="AB39" i="3"/>
  <c r="AA39" i="3"/>
  <c r="BE153" i="6"/>
  <c r="AB153" i="6"/>
  <c r="BE183" i="3"/>
  <c r="AB183" i="3"/>
  <c r="BE96" i="1"/>
  <c r="AB39" i="2"/>
  <c r="AA39" i="2"/>
  <c r="BE161" i="2"/>
  <c r="AB161" i="2"/>
  <c r="AA93" i="5"/>
  <c r="AB93" i="5"/>
  <c r="BE164" i="3"/>
  <c r="AA164" i="3"/>
  <c r="BE200" i="5"/>
  <c r="AB200" i="5"/>
  <c r="BE149" i="3"/>
  <c r="AA149" i="3"/>
  <c r="BE101" i="1"/>
  <c r="AA39" i="7"/>
  <c r="AB39" i="7"/>
  <c r="BE273" i="3"/>
  <c r="AA273" i="3"/>
  <c r="BE201" i="2"/>
  <c r="AB201" i="2"/>
  <c r="BE271" i="3"/>
  <c r="AA271" i="3"/>
  <c r="BE220" i="5"/>
  <c r="AB220" i="5"/>
  <c r="BE133" i="2"/>
  <c r="AA133" i="2"/>
  <c r="T125" i="3"/>
  <c r="T124" i="3" s="1"/>
  <c r="AW97" i="1" s="1"/>
  <c r="BF99" i="1"/>
  <c r="AA40" i="5"/>
  <c r="AB40" i="5"/>
  <c r="BE99" i="1"/>
  <c r="AB39" i="5"/>
  <c r="AA39" i="5"/>
  <c r="BE221" i="2"/>
  <c r="AB221" i="2"/>
  <c r="BE243" i="3"/>
  <c r="AB243" i="3"/>
  <c r="V125" i="6"/>
  <c r="BE154" i="8"/>
  <c r="AB154" i="8"/>
  <c r="BE174" i="2"/>
  <c r="AA174" i="2"/>
  <c r="BE198" i="2"/>
  <c r="AA198" i="2"/>
  <c r="BE147" i="3"/>
  <c r="AB147" i="3"/>
  <c r="BC103" i="1"/>
  <c r="AB37" i="8"/>
  <c r="AA37" i="8"/>
  <c r="BE150" i="6"/>
  <c r="AB150" i="6"/>
  <c r="BF103" i="1"/>
  <c r="BF102" i="1" s="1"/>
  <c r="AA40" i="8"/>
  <c r="AB40" i="8"/>
  <c r="BE133" i="8"/>
  <c r="AB133" i="8"/>
  <c r="BE143" i="3"/>
  <c r="AB143" i="3"/>
  <c r="BE219" i="2"/>
  <c r="AB219" i="2"/>
  <c r="BC96" i="1"/>
  <c r="AB37" i="2"/>
  <c r="AA37" i="2"/>
  <c r="BE125" i="7"/>
  <c r="F37" i="7" s="1"/>
  <c r="AA125" i="7"/>
  <c r="BC97" i="1"/>
  <c r="AA37" i="3"/>
  <c r="AB37" i="3"/>
  <c r="BE100" i="1"/>
  <c r="AB39" i="6"/>
  <c r="AA39" i="6"/>
  <c r="BE135" i="5"/>
  <c r="AA135" i="5"/>
  <c r="BE131" i="2"/>
  <c r="AA131" i="2"/>
  <c r="BE206" i="3"/>
  <c r="AA206" i="3"/>
  <c r="BE237" i="3"/>
  <c r="AB237" i="3"/>
  <c r="BD100" i="1"/>
  <c r="AA38" i="6"/>
  <c r="AB38" i="6"/>
  <c r="BE245" i="3"/>
  <c r="AB245" i="3"/>
  <c r="BC101" i="1"/>
  <c r="AB37" i="7"/>
  <c r="AA37" i="7"/>
  <c r="BE157" i="6"/>
  <c r="AB157" i="6"/>
  <c r="BE253" i="3"/>
  <c r="AB253" i="3"/>
  <c r="BE186" i="5"/>
  <c r="AB186" i="5"/>
  <c r="BE169" i="2"/>
  <c r="AB169" i="2"/>
  <c r="BE127" i="7"/>
  <c r="K37" i="7" s="1"/>
  <c r="AX101" i="1" s="1"/>
  <c r="AV101" i="1" s="1"/>
  <c r="AB127" i="7"/>
  <c r="AA120" i="8"/>
  <c r="AB120" i="8"/>
  <c r="X125" i="4"/>
  <c r="X124" i="4" s="1"/>
  <c r="V125" i="4"/>
  <c r="V124" i="4" s="1"/>
  <c r="AB40" i="2"/>
  <c r="AA40" i="2"/>
  <c r="AB38" i="8"/>
  <c r="AA38" i="8"/>
  <c r="BC100" i="1"/>
  <c r="AA37" i="6"/>
  <c r="AB37" i="6"/>
  <c r="BE269" i="3"/>
  <c r="AA269" i="3"/>
  <c r="BE241" i="3"/>
  <c r="AA241" i="3"/>
  <c r="BE247" i="3"/>
  <c r="AB247" i="3"/>
  <c r="AB120" i="2"/>
  <c r="AA120" i="2"/>
  <c r="BE103" i="1"/>
  <c r="BE102" i="1" s="1"/>
  <c r="BA102" i="1" s="1"/>
  <c r="BD99" i="1"/>
  <c r="AB38" i="5"/>
  <c r="AA38" i="5"/>
  <c r="AB40" i="6"/>
  <c r="AA40" i="6"/>
  <c r="BF96" i="1"/>
  <c r="BE200" i="3"/>
  <c r="AA200" i="3"/>
  <c r="BE205" i="5"/>
  <c r="BF101" i="1"/>
  <c r="AB40" i="7"/>
  <c r="AA40" i="7"/>
  <c r="BE156" i="5"/>
  <c r="AA156" i="5"/>
  <c r="BE129" i="5"/>
  <c r="AB129" i="5"/>
  <c r="BF97" i="1"/>
  <c r="AB40" i="3"/>
  <c r="AA40" i="3"/>
  <c r="BE133" i="6"/>
  <c r="K37" i="6" s="1"/>
  <c r="AX100" i="1" s="1"/>
  <c r="AV100" i="1" s="1"/>
  <c r="BE229" i="3"/>
  <c r="AB229" i="3"/>
  <c r="BD103" i="1"/>
  <c r="BD102" i="1" s="1"/>
  <c r="AZ102" i="1" s="1"/>
  <c r="BE163" i="8"/>
  <c r="AB163" i="8"/>
  <c r="AA93" i="6"/>
  <c r="AB93" i="6"/>
  <c r="V125" i="2"/>
  <c r="V124" i="2" s="1"/>
  <c r="BE123" i="9"/>
  <c r="K37" i="9" s="1"/>
  <c r="AX104" i="1" s="1"/>
  <c r="AV104" i="1" s="1"/>
  <c r="BC104" i="1"/>
  <c r="AB37" i="9"/>
  <c r="AA37" i="9"/>
  <c r="AB93" i="9"/>
  <c r="AA93" i="9"/>
  <c r="BE189" i="4"/>
  <c r="AA189" i="4"/>
  <c r="AA40" i="4"/>
  <c r="AB40" i="4"/>
  <c r="BE150" i="4"/>
  <c r="AB150" i="4"/>
  <c r="BE174" i="4"/>
  <c r="AB174" i="4"/>
  <c r="BE141" i="4"/>
  <c r="BE168" i="4"/>
  <c r="AA221" i="4"/>
  <c r="BE181" i="4"/>
  <c r="AB181" i="4"/>
  <c r="BE137" i="4"/>
  <c r="BE211" i="4"/>
  <c r="AB211" i="4"/>
  <c r="BE209" i="4"/>
  <c r="AB209" i="4"/>
  <c r="BE139" i="4"/>
  <c r="AA139" i="4"/>
  <c r="BE98" i="1"/>
  <c r="AB39" i="4"/>
  <c r="AA39" i="4"/>
  <c r="BE147" i="4"/>
  <c r="AB147" i="4"/>
  <c r="BD98" i="1"/>
  <c r="AA38" i="4"/>
  <c r="AB38" i="4"/>
  <c r="BE143" i="4"/>
  <c r="AB143" i="4"/>
  <c r="AB93" i="4"/>
  <c r="AA93" i="4"/>
  <c r="BE199" i="4"/>
  <c r="AB199" i="4"/>
  <c r="BE162" i="4"/>
  <c r="AB162" i="4"/>
  <c r="AB37" i="4"/>
  <c r="AA37" i="4"/>
  <c r="BE197" i="4"/>
  <c r="BF98" i="1"/>
  <c r="BE183" i="4"/>
  <c r="AB183" i="4"/>
  <c r="BE129" i="4"/>
  <c r="AA129" i="4"/>
  <c r="BE195" i="4"/>
  <c r="AA195" i="4"/>
  <c r="BE135" i="4"/>
  <c r="AA135" i="4"/>
  <c r="BE221" i="4"/>
  <c r="BE191" i="4"/>
  <c r="AB191" i="4"/>
  <c r="BE179" i="4"/>
  <c r="AB179" i="4"/>
  <c r="BE187" i="4"/>
  <c r="BE127" i="4"/>
  <c r="X125" i="6"/>
  <c r="T125" i="6"/>
  <c r="AW100" i="1" s="1"/>
  <c r="BE241" i="2"/>
  <c r="X125" i="2"/>
  <c r="X124" i="2" s="1"/>
  <c r="BE275" i="3"/>
  <c r="X125" i="3"/>
  <c r="X124" i="3" s="1"/>
  <c r="V125" i="3"/>
  <c r="V124" i="3" s="1"/>
  <c r="T125" i="4"/>
  <c r="T124" i="4" s="1"/>
  <c r="AW98" i="1" s="1"/>
  <c r="Q125" i="4"/>
  <c r="I99" i="4" s="1"/>
  <c r="Q125" i="8"/>
  <c r="Q124" i="8"/>
  <c r="I98" i="8" s="1"/>
  <c r="K32" i="8" s="1"/>
  <c r="AS103" i="1" s="1"/>
  <c r="AS102" i="1" s="1"/>
  <c r="R125" i="8"/>
  <c r="R124" i="8" s="1"/>
  <c r="J98" i="8" s="1"/>
  <c r="K33" i="8" s="1"/>
  <c r="AT103" i="1" s="1"/>
  <c r="AT102" i="1" s="1"/>
  <c r="Q124" i="5"/>
  <c r="I99" i="5" s="1"/>
  <c r="T125" i="2"/>
  <c r="T124" i="2" s="1"/>
  <c r="AW96" i="1" s="1"/>
  <c r="R125" i="2"/>
  <c r="J99" i="2" s="1"/>
  <c r="Q125" i="2"/>
  <c r="I99" i="2" s="1"/>
  <c r="Q125" i="3"/>
  <c r="I99" i="3" s="1"/>
  <c r="I100" i="4"/>
  <c r="I100" i="5"/>
  <c r="J100" i="2"/>
  <c r="R125" i="4"/>
  <c r="R124" i="4" s="1"/>
  <c r="J98" i="4" s="1"/>
  <c r="K33" i="4" s="1"/>
  <c r="AT98" i="1" s="1"/>
  <c r="R124" i="5"/>
  <c r="R123" i="5" s="1"/>
  <c r="J98" i="5" s="1"/>
  <c r="K33" i="5" s="1"/>
  <c r="AT99" i="1" s="1"/>
  <c r="R125" i="3"/>
  <c r="R124" i="3" s="1"/>
  <c r="J98" i="3" s="1"/>
  <c r="K33" i="3" s="1"/>
  <c r="AT97" i="1" s="1"/>
  <c r="J99" i="7"/>
  <c r="J100" i="8"/>
  <c r="Q126" i="6"/>
  <c r="Q125" i="6" s="1"/>
  <c r="I98" i="6" s="1"/>
  <c r="K32" i="6" s="1"/>
  <c r="AS100" i="1" s="1"/>
  <c r="BK121" i="7"/>
  <c r="K121" i="7" s="1"/>
  <c r="K98" i="7" s="1"/>
  <c r="I100" i="8"/>
  <c r="R126" i="6"/>
  <c r="R125" i="6" s="1"/>
  <c r="J98" i="6" s="1"/>
  <c r="K33" i="6" s="1"/>
  <c r="AT100" i="1" s="1"/>
  <c r="Q121" i="7"/>
  <c r="I98" i="7" s="1"/>
  <c r="K32" i="7" s="1"/>
  <c r="AS101" i="1" s="1"/>
  <c r="I99" i="9"/>
  <c r="J99" i="9"/>
  <c r="BK126" i="2"/>
  <c r="BK125" i="5"/>
  <c r="K125" i="5" s="1"/>
  <c r="K100" i="5" s="1"/>
  <c r="BK152" i="6"/>
  <c r="K152" i="6" s="1"/>
  <c r="K103" i="6" s="1"/>
  <c r="BK176" i="4"/>
  <c r="K176" i="4" s="1"/>
  <c r="K102" i="4" s="1"/>
  <c r="BK214" i="2"/>
  <c r="K214" i="2" s="1"/>
  <c r="K102" i="2" s="1"/>
  <c r="BK126" i="3"/>
  <c r="BK138" i="6"/>
  <c r="K138" i="6" s="1"/>
  <c r="K101" i="6" s="1"/>
  <c r="BK211" i="3"/>
  <c r="K211" i="3" s="1"/>
  <c r="K101" i="3" s="1"/>
  <c r="BK216" i="3"/>
  <c r="K216" i="3" s="1"/>
  <c r="K102" i="3" s="1"/>
  <c r="BK126" i="4"/>
  <c r="K126" i="4" s="1"/>
  <c r="K100" i="4" s="1"/>
  <c r="BK126" i="8"/>
  <c r="BK125" i="8" s="1"/>
  <c r="K125" i="8" s="1"/>
  <c r="K99" i="8" s="1"/>
  <c r="BK127" i="6"/>
  <c r="K127" i="6" s="1"/>
  <c r="K100" i="6" s="1"/>
  <c r="F37" i="9"/>
  <c r="K34" i="9"/>
  <c r="AG104" i="1" s="1"/>
  <c r="AN104" i="1" s="1"/>
  <c r="K37" i="8" l="1"/>
  <c r="AX103" i="1" s="1"/>
  <c r="AV103" i="1" s="1"/>
  <c r="F7" i="10"/>
  <c r="BC102" i="1"/>
  <c r="AY102" i="1" s="1"/>
  <c r="F37" i="8"/>
  <c r="AA36" i="8" s="1"/>
  <c r="AA164" i="8" s="1"/>
  <c r="K170" i="8" s="1"/>
  <c r="E10" i="10" s="1"/>
  <c r="F37" i="6"/>
  <c r="AB36" i="6" s="1"/>
  <c r="AB164" i="6" s="1"/>
  <c r="K168" i="6" s="1"/>
  <c r="F37" i="5"/>
  <c r="BB99" i="1" s="1"/>
  <c r="K37" i="5"/>
  <c r="AX99" i="1" s="1"/>
  <c r="AV99" i="1" s="1"/>
  <c r="F37" i="4"/>
  <c r="BB98" i="1" s="1"/>
  <c r="K37" i="3"/>
  <c r="AX97" i="1" s="1"/>
  <c r="AV97" i="1" s="1"/>
  <c r="F37" i="3"/>
  <c r="AB36" i="3" s="1"/>
  <c r="AB276" i="3" s="1"/>
  <c r="K280" i="3" s="1"/>
  <c r="BF95" i="1"/>
  <c r="BF94" i="1" s="1"/>
  <c r="W33" i="1" s="1"/>
  <c r="BC95" i="1"/>
  <c r="AY95" i="1" s="1"/>
  <c r="F37" i="2"/>
  <c r="AA36" i="2" s="1"/>
  <c r="AA242" i="2" s="1"/>
  <c r="K248" i="2" s="1"/>
  <c r="E3" i="10" s="1"/>
  <c r="K37" i="2"/>
  <c r="AX96" i="1" s="1"/>
  <c r="AV96" i="1" s="1"/>
  <c r="K37" i="4"/>
  <c r="AX98" i="1" s="1"/>
  <c r="AV98" i="1" s="1"/>
  <c r="BE95" i="1"/>
  <c r="BE94" i="1" s="1"/>
  <c r="BA94" i="1" s="1"/>
  <c r="AB36" i="7"/>
  <c r="AB130" i="7" s="1"/>
  <c r="K134" i="7" s="1"/>
  <c r="AA36" i="7"/>
  <c r="AA130" i="7" s="1"/>
  <c r="K136" i="7" s="1"/>
  <c r="E9" i="10" s="1"/>
  <c r="BB101" i="1"/>
  <c r="BD95" i="1"/>
  <c r="BD94" i="1" s="1"/>
  <c r="W31" i="1" s="1"/>
  <c r="I6" i="10"/>
  <c r="BB104" i="1"/>
  <c r="AB36" i="9"/>
  <c r="AB124" i="9" s="1"/>
  <c r="K128" i="9" s="1"/>
  <c r="AA36" i="9"/>
  <c r="AA124" i="9" s="1"/>
  <c r="K130" i="9" s="1"/>
  <c r="E11" i="10" s="1"/>
  <c r="BK125" i="3"/>
  <c r="BK124" i="3" s="1"/>
  <c r="K124" i="3" s="1"/>
  <c r="K98" i="3" s="1"/>
  <c r="BK125" i="2"/>
  <c r="K125" i="2" s="1"/>
  <c r="K99" i="2" s="1"/>
  <c r="Q124" i="2"/>
  <c r="I98" i="2" s="1"/>
  <c r="K32" i="2" s="1"/>
  <c r="AS96" i="1" s="1"/>
  <c r="K126" i="2"/>
  <c r="K100" i="2" s="1"/>
  <c r="Q124" i="3"/>
  <c r="I98" i="3" s="1"/>
  <c r="K32" i="3" s="1"/>
  <c r="AS97" i="1" s="1"/>
  <c r="K126" i="3"/>
  <c r="K100" i="3" s="1"/>
  <c r="J99" i="3"/>
  <c r="BK125" i="4"/>
  <c r="K125" i="4" s="1"/>
  <c r="K99" i="4" s="1"/>
  <c r="Q123" i="5"/>
  <c r="I98" i="5" s="1"/>
  <c r="K32" i="5" s="1"/>
  <c r="AS99" i="1" s="1"/>
  <c r="BK124" i="5"/>
  <c r="K124" i="5" s="1"/>
  <c r="K99" i="5" s="1"/>
  <c r="J99" i="6"/>
  <c r="Q124" i="4"/>
  <c r="I98" i="4" s="1"/>
  <c r="K32" i="4" s="1"/>
  <c r="AS98" i="1" s="1"/>
  <c r="R124" i="2"/>
  <c r="J98" i="2" s="1"/>
  <c r="K33" i="2" s="1"/>
  <c r="AT96" i="1" s="1"/>
  <c r="AT95" i="1" s="1"/>
  <c r="AT94" i="1" s="1"/>
  <c r="J99" i="5"/>
  <c r="I99" i="6"/>
  <c r="J99" i="4"/>
  <c r="BK126" i="6"/>
  <c r="BK125" i="6" s="1"/>
  <c r="K125" i="6" s="1"/>
  <c r="K98" i="6" s="1"/>
  <c r="J99" i="8"/>
  <c r="K126" i="8"/>
  <c r="K100" i="8" s="1"/>
  <c r="K43" i="9"/>
  <c r="I99" i="8"/>
  <c r="BK124" i="8"/>
  <c r="K124" i="8" s="1"/>
  <c r="K98" i="8" s="1"/>
  <c r="AW95" i="1"/>
  <c r="AW94" i="1" s="1"/>
  <c r="K34" i="7"/>
  <c r="AG101" i="1" s="1"/>
  <c r="AN101" i="1" s="1"/>
  <c r="AB36" i="8" l="1"/>
  <c r="AB164" i="8" s="1"/>
  <c r="K168" i="8" s="1"/>
  <c r="K172" i="8" s="1"/>
  <c r="F10" i="10" s="1"/>
  <c r="BB103" i="1"/>
  <c r="BB102" i="1" s="1"/>
  <c r="AX102" i="1" s="1"/>
  <c r="AV102" i="1" s="1"/>
  <c r="BB100" i="1"/>
  <c r="AA36" i="6"/>
  <c r="AA164" i="6" s="1"/>
  <c r="K170" i="6" s="1"/>
  <c r="E8" i="10" s="1"/>
  <c r="AB36" i="5"/>
  <c r="AB237" i="5" s="1"/>
  <c r="K241" i="5" s="1"/>
  <c r="AA36" i="5"/>
  <c r="AA237" i="5" s="1"/>
  <c r="K243" i="5" s="1"/>
  <c r="AA36" i="4"/>
  <c r="AA226" i="4" s="1"/>
  <c r="K232" i="4" s="1"/>
  <c r="E5" i="10" s="1"/>
  <c r="AB36" i="4"/>
  <c r="AB226" i="4" s="1"/>
  <c r="K230" i="4" s="1"/>
  <c r="D5" i="10" s="1"/>
  <c r="BC94" i="1"/>
  <c r="W30" i="1" s="1"/>
  <c r="BB97" i="1"/>
  <c r="AA36" i="3"/>
  <c r="AA276" i="3" s="1"/>
  <c r="K282" i="3" s="1"/>
  <c r="E4" i="10" s="1"/>
  <c r="BB96" i="1"/>
  <c r="AB36" i="2"/>
  <c r="AB242" i="2" s="1"/>
  <c r="K246" i="2" s="1"/>
  <c r="D3" i="10" s="1"/>
  <c r="H3" i="10" s="1"/>
  <c r="W32" i="1"/>
  <c r="BA95" i="1"/>
  <c r="AZ94" i="1"/>
  <c r="AZ95" i="1"/>
  <c r="D11" i="10"/>
  <c r="K132" i="9"/>
  <c r="F11" i="10" s="1"/>
  <c r="D4" i="10"/>
  <c r="D8" i="10"/>
  <c r="L4" i="10" s="1"/>
  <c r="K138" i="7"/>
  <c r="F9" i="10" s="1"/>
  <c r="D9" i="10"/>
  <c r="BK124" i="2"/>
  <c r="K124" i="2" s="1"/>
  <c r="K34" i="2" s="1"/>
  <c r="AG96" i="1" s="1"/>
  <c r="AN96" i="1" s="1"/>
  <c r="K125" i="3"/>
  <c r="K99" i="3" s="1"/>
  <c r="K126" i="6"/>
  <c r="K99" i="6" s="1"/>
  <c r="BK124" i="4"/>
  <c r="K124" i="4" s="1"/>
  <c r="K34" i="4" s="1"/>
  <c r="AG98" i="1" s="1"/>
  <c r="AN98" i="1" s="1"/>
  <c r="BK123" i="5"/>
  <c r="K123" i="5" s="1"/>
  <c r="K98" i="5" s="1"/>
  <c r="K43" i="7"/>
  <c r="K34" i="3"/>
  <c r="AG97" i="1" s="1"/>
  <c r="AN97" i="1" s="1"/>
  <c r="K34" i="8"/>
  <c r="AG103" i="1" s="1"/>
  <c r="AN103" i="1" s="1"/>
  <c r="K34" i="6"/>
  <c r="AG100" i="1" s="1"/>
  <c r="AN100" i="1" s="1"/>
  <c r="AS95" i="1"/>
  <c r="AS94" i="1" s="1"/>
  <c r="D10" i="10" l="1"/>
  <c r="D12" i="10" s="1"/>
  <c r="K172" i="6"/>
  <c r="F8" i="10" s="1"/>
  <c r="K245" i="5"/>
  <c r="AY94" i="1"/>
  <c r="AK30" i="1" s="1"/>
  <c r="K234" i="4"/>
  <c r="F5" i="10" s="1"/>
  <c r="E12" i="10"/>
  <c r="I5" i="10"/>
  <c r="L3" i="10"/>
  <c r="BB95" i="1"/>
  <c r="AX95" i="1" s="1"/>
  <c r="AV95" i="1" s="1"/>
  <c r="K284" i="3"/>
  <c r="F4" i="10" s="1"/>
  <c r="K250" i="2"/>
  <c r="F3" i="10" s="1"/>
  <c r="I3" i="10"/>
  <c r="H4" i="10"/>
  <c r="I4" i="10"/>
  <c r="I11" i="10"/>
  <c r="H11" i="10"/>
  <c r="I9" i="10"/>
  <c r="H9" i="10"/>
  <c r="K98" i="2"/>
  <c r="K98" i="4"/>
  <c r="K43" i="2"/>
  <c r="K43" i="3"/>
  <c r="K43" i="4"/>
  <c r="K43" i="8"/>
  <c r="K43" i="6"/>
  <c r="AG102" i="1"/>
  <c r="AN102" i="1" s="1"/>
  <c r="K34" i="5"/>
  <c r="AG99" i="1" s="1"/>
  <c r="AN99" i="1" s="1"/>
  <c r="H10" i="10" l="1"/>
  <c r="H12" i="10" s="1"/>
  <c r="L6" i="10" s="1"/>
  <c r="M6" i="10" s="1"/>
  <c r="I10" i="10"/>
  <c r="I12" i="10" s="1"/>
  <c r="L8" i="10" s="1"/>
  <c r="M8" i="10" s="1"/>
  <c r="O4" i="10" s="1"/>
  <c r="F12" i="10"/>
  <c r="BB94" i="1"/>
  <c r="AX94" i="1" s="1"/>
  <c r="AK29" i="1" s="1"/>
  <c r="K43" i="5"/>
  <c r="AG95" i="1"/>
  <c r="AG94" i="1" s="1"/>
  <c r="N3" i="10" l="1"/>
  <c r="N5" i="10"/>
  <c r="W29" i="1"/>
  <c r="AV94" i="1"/>
  <c r="AN94" i="1" s="1"/>
  <c r="AN95" i="1"/>
  <c r="AK26" i="1"/>
  <c r="AK35" i="1" s="1"/>
</calcChain>
</file>

<file path=xl/sharedStrings.xml><?xml version="1.0" encoding="utf-8"?>
<sst xmlns="http://schemas.openxmlformats.org/spreadsheetml/2006/main" count="6592" uniqueCount="856">
  <si>
    <t>Export Komplet</t>
  </si>
  <si>
    <t/>
  </si>
  <si>
    <t>2.0</t>
  </si>
  <si>
    <t>False</t>
  </si>
  <si>
    <t>True</t>
  </si>
  <si>
    <t>{d2dd8c70-7305-4953-ac97-2333cb4c51d2}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</si>
  <si>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</si>
  <si>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</si>
  <si>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</si>
  <si>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</si>
  <si>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</si>
  <si>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</si>
  <si>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</si>
  <si>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</si>
  <si>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2021043</t>
  </si>
  <si>
    <t>Stavba:</t>
  </si>
  <si>
    <t>Revitalizace vybraných prostor v obci Stříbrná</t>
  </si>
  <si>
    <t>KSO:</t>
  </si>
  <si>
    <t>CC-CZ:</t>
  </si>
  <si>
    <t>Místo:</t>
  </si>
  <si>
    <t>Stříbrná</t>
  </si>
  <si>
    <t>Datum:</t>
  </si>
  <si>
    <t>23. 4. 2021</t>
  </si>
  <si>
    <t>Zadavatel:</t>
  </si>
  <si>
    <t>IČ:</t>
  </si>
  <si>
    <t>00259616</t>
  </si>
  <si>
    <t>Obec Stříbrná</t>
  </si>
  <si>
    <t>DIČ:</t>
  </si>
  <si>
    <t>Zhotovitel:</t>
  </si>
  <si>
    <t xml:space="preserve"> </t>
  </si>
  <si>
    <t>Projektant:</t>
  </si>
  <si>
    <t>12874809</t>
  </si>
  <si>
    <t>Ing. Vladimír Dufek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</si>
  <si>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</si>
  <si>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</si>
  <si>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</si>
  <si>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</si>
  <si>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</si>
  <si>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</si>
  <si>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</si>
  <si>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</si>
  <si>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</si>
  <si>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</si>
  <si>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</si>
  <si>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</si>
  <si>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</si>
  <si>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</si>
  <si>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</si>
  <si>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</si>
  <si>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</si>
  <si>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</si>
  <si>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</si>
  <si>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</si>
  <si>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</si>
  <si>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</si>
  <si>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</si>
  <si>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</si>
  <si>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</si>
  <si>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</si>
  <si>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</si>
  <si>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</si>
  <si>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</si>
  <si>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</si>
  <si>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</si>
  <si>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</si>
  <si>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</si>
  <si>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</si>
  <si>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</si>
  <si>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</si>
  <si>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</si>
  <si>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</si>
  <si>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</si>
  <si>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</si>
  <si>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</si>
  <si>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</si>
  <si>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</si>
  <si>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</si>
  <si>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</si>
  <si>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</si>
  <si>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</si>
  <si>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</si>
  <si>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</si>
  <si>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Vegetační úpravy - lokalita Centrální park</t>
  </si>
  <si>
    <t>STA</t>
  </si>
  <si>
    <t>1</t>
  </si>
  <si>
    <t>{0c97e7f3-c963-40ec-914e-8a74030a8ed8}</t>
  </si>
  <si>
    <t>2</t>
  </si>
  <si>
    <t>/</t>
  </si>
  <si>
    <t>SO 01.01</t>
  </si>
  <si>
    <t>Výsadba stromů</t>
  </si>
  <si>
    <t>Soupis</t>
  </si>
  <si>
    <t>{c435bc96-97c7-4014-a44e-f5fa5e495881}</t>
  </si>
  <si>
    <t>SO 01.02</t>
  </si>
  <si>
    <t>Výsadba keřů</t>
  </si>
  <si>
    <t>{5e755d12-1cbc-4c4a-944f-d75829970ad3}</t>
  </si>
  <si>
    <t>SO 01.03</t>
  </si>
  <si>
    <t>Založení trvalkových záhonů</t>
  </si>
  <si>
    <t>{20562abb-f4a5-4fec-bd87-e24afa460f25}</t>
  </si>
  <si>
    <t>SO 01.04</t>
  </si>
  <si>
    <t>Trávníky a květnatné louky</t>
  </si>
  <si>
    <t>{4fea0753-0624-4ade-bbdb-d9b929241a66}</t>
  </si>
  <si>
    <t>SO 01.05</t>
  </si>
  <si>
    <t>Mobiliář</t>
  </si>
  <si>
    <t>{9ccc49b4-4905-4d5b-ac53-ae40f6af8085}</t>
  </si>
  <si>
    <t>SO 01.06</t>
  </si>
  <si>
    <t>Následná péče o výsadby - 1 rok</t>
  </si>
  <si>
    <t>{d90ae5d8-a1e5-45b6-94b9-0d86dbeed709}</t>
  </si>
  <si>
    <t>SO 02</t>
  </si>
  <si>
    <t>Vegetační úpravy - lokalita Cesta</t>
  </si>
  <si>
    <t>{7222e56e-39f5-4c44-a120-9a261616da85}</t>
  </si>
  <si>
    <t>SO 02.01</t>
  </si>
  <si>
    <t>Výsadba stromů - stromořadí</t>
  </si>
  <si>
    <t>{5559bb08-03ea-4542-89e0-c6e7ec35bad7}</t>
  </si>
  <si>
    <t>SO 02.02</t>
  </si>
  <si>
    <t>{b5648db0-729a-45de-9224-8d2545e799be}</t>
  </si>
  <si>
    <t>KRYCÍ LIST SOUPISU PRACÍ</t>
  </si>
  <si>
    <t>Objekt:</t>
  </si>
  <si>
    <t>SO 01 - Vegetační úpravy - lokalita Centrální park</t>
  </si>
  <si>
    <t>Soupis:</t>
  </si>
  <si>
    <t>SO 01.01 - Výsadba stromů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</si>
  <si>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</si>
  <si>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</si>
  <si>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</si>
  <si>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</si>
  <si>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</si>
  <si>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</si>
  <si>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</si>
  <si>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</si>
  <si>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</si>
  <si>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</si>
  <si>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</si>
  <si>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</si>
  <si>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 xml:space="preserve">    D11 - Specifikace rostlin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</si>
  <si>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</si>
  <si>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</si>
  <si>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</si>
  <si>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</si>
  <si>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</si>
  <si>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</si>
  <si>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</si>
  <si>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</si>
  <si>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</si>
  <si>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</si>
  <si>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</si>
  <si>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</si>
  <si>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</si>
  <si>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</si>
  <si>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</si>
  <si>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</si>
  <si>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</si>
  <si>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</si>
  <si>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</si>
  <si>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</si>
  <si>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</si>
  <si>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</si>
  <si>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183101215</t>
  </si>
  <si>
    <t>Hloubení jamek pro vysazování rostlin v zemině tř.1 až 4 s výměnou půdy z 50% v rovině nebo na svahu do 1:5, objemu přes 0,125 do 0,40 m3</t>
  </si>
  <si>
    <t>kus</t>
  </si>
  <si>
    <t>CS ÚRS 2020 01</t>
  </si>
  <si>
    <t>4</t>
  </si>
  <si>
    <t>699454980</t>
  </si>
  <si>
    <t>P</t>
  </si>
  <si>
    <t>Poznámka k položce:_x000D_
vícekmeny_x000D_
způsobilé výdaje</t>
  </si>
  <si>
    <t>1279454331</t>
  </si>
  <si>
    <t>Poznámka k položce:_x000D_
vícekmeny_x000D_
nezpůsobilé výdaje</t>
  </si>
  <si>
    <t>3</t>
  </si>
  <si>
    <t>183101221</t>
  </si>
  <si>
    <t>Hloubení jamek pro vysazování rostlin v zemině tř.1 až 4 s výměnou půdy z 50% v rovině nebo na svahu do 1:5, objemu přes 0,40 do 1,00 m3</t>
  </si>
  <si>
    <t>-899217582</t>
  </si>
  <si>
    <t>Poznámka k položce:_x000D_
listnaté, jehličnaté stromy_x000D_
nezpůsobilé výdaje</t>
  </si>
  <si>
    <t>M</t>
  </si>
  <si>
    <t>R1</t>
  </si>
  <si>
    <t>Zahradnický substrát - BB 3 m3</t>
  </si>
  <si>
    <t>m3</t>
  </si>
  <si>
    <t>8</t>
  </si>
  <si>
    <t>-229046028</t>
  </si>
  <si>
    <t>Poznámka k položce:_x000D_
výměna půdy na 50 %, cena včetně dopravy_x000D_
nezpůsobilé výdaje</t>
  </si>
  <si>
    <t>VV</t>
  </si>
  <si>
    <t>5*1*0,5 " výměna půdy - stromy</t>
  </si>
  <si>
    <t>4*0,4*0,5 "výměna půdy - vícekmeny</t>
  </si>
  <si>
    <t>Součet</t>
  </si>
  <si>
    <t>5</t>
  </si>
  <si>
    <t>-1656774584</t>
  </si>
  <si>
    <t>Poznámka k položce:_x000D_
listnaté, jehličnaté stromy_x000D_
způsobilé výdaje</t>
  </si>
  <si>
    <t>6</t>
  </si>
  <si>
    <t>1272915296</t>
  </si>
  <si>
    <t>Poznámka k položce:_x000D_
výměna půdy na 50 %, cena včetně dopravy_x000D_
způsobilé výdaje</t>
  </si>
  <si>
    <t>15*1*0,5 " výměna půdy - stromy</t>
  </si>
  <si>
    <t>1*0,4*0,5 "výměna půdy - vícekmeny</t>
  </si>
  <si>
    <t>7</t>
  </si>
  <si>
    <t>184102115</t>
  </si>
  <si>
    <t>Výsadba dřeviny s balem do předem vyhloubené jamky se zalitím  v rovině nebo na svahu do 1:5, při průměru balu přes 500 do 600 mm</t>
  </si>
  <si>
    <t>-1467435800</t>
  </si>
  <si>
    <t>-456240399</t>
  </si>
  <si>
    <t>9</t>
  </si>
  <si>
    <t>184102116</t>
  </si>
  <si>
    <t>Výsadba dřeviny s balem do předem vyhloubené jamky se zalitím  v rovině nebo na svahu do 1:5, při průměru balu přes 600 do 800 mm</t>
  </si>
  <si>
    <t>-261902429</t>
  </si>
  <si>
    <t>Poznámka k položce:_x000D_
listnaté a jehličnaté stromy_x000D_
způsobilé výdaje</t>
  </si>
  <si>
    <t>10</t>
  </si>
  <si>
    <t>541126456</t>
  </si>
  <si>
    <t>Poznámka k položce:_x000D_
listnaté a jehličnaté stromy_x000D_
nezpůsobilé výdaje</t>
  </si>
  <si>
    <t>11</t>
  </si>
  <si>
    <t>184215112</t>
  </si>
  <si>
    <t>Ukotvení dřeviny kůly jedním kůlem, délky přes 1 do 2 m</t>
  </si>
  <si>
    <t>855344571</t>
  </si>
  <si>
    <t>12</t>
  </si>
  <si>
    <t>R2</t>
  </si>
  <si>
    <t>Kůl dřevěný se špicí, impregonavaný, D 6 cm, d 200 cm</t>
  </si>
  <si>
    <t>-134678524</t>
  </si>
  <si>
    <t>Poznámka k položce:_x000D_
způsobilé výdaje</t>
  </si>
  <si>
    <t>13</t>
  </si>
  <si>
    <t>-1234107491</t>
  </si>
  <si>
    <t>14</t>
  </si>
  <si>
    <t>-504728189</t>
  </si>
  <si>
    <t>Poznámka k položce:_x000D_
nezpůsobilé výdaje</t>
  </si>
  <si>
    <t>184215133</t>
  </si>
  <si>
    <t>Ukotvení dřeviny kůly třemi kůly, délky přes 2 do 3 m</t>
  </si>
  <si>
    <t>-1449302186</t>
  </si>
  <si>
    <t>Poznámka k položce:_x000D_
listnaté stromy_x000D_
způsobilé výdaje</t>
  </si>
  <si>
    <t>16</t>
  </si>
  <si>
    <t>R3</t>
  </si>
  <si>
    <t>Kůl dřevěný se špicí, impregonvaný, D 6, d 250 cm</t>
  </si>
  <si>
    <t>281648042</t>
  </si>
  <si>
    <t>14*3 'Přepočtené koeficientem množství</t>
  </si>
  <si>
    <t>17</t>
  </si>
  <si>
    <t>R4</t>
  </si>
  <si>
    <t>Příčka vyvazovací D 6cm , d 50 cm</t>
  </si>
  <si>
    <t>1450605910</t>
  </si>
  <si>
    <t>18</t>
  </si>
  <si>
    <t>R5</t>
  </si>
  <si>
    <t>Úvazek, popruh - šíře 3 cm, tl. 0,7 mm</t>
  </si>
  <si>
    <t>m</t>
  </si>
  <si>
    <t>-1974558418</t>
  </si>
  <si>
    <t xml:space="preserve">Poznámka k položce:_x000D_
způsobilé výdaje_x000D_
</t>
  </si>
  <si>
    <t>14*1,5 " kotvení 3 kůly</t>
  </si>
  <si>
    <t>1*1 "kotvení 1 kůlem</t>
  </si>
  <si>
    <t>19</t>
  </si>
  <si>
    <t>-2016354496</t>
  </si>
  <si>
    <t>Poznámka k položce:_x000D_
listnaté stromy_x000D_
nezpůsobilé výdaje</t>
  </si>
  <si>
    <t>20</t>
  </si>
  <si>
    <t>1651042933</t>
  </si>
  <si>
    <t>5*3 'Přepočtené koeficientem množství</t>
  </si>
  <si>
    <t>1202471706</t>
  </si>
  <si>
    <t>22</t>
  </si>
  <si>
    <t>-1523315374</t>
  </si>
  <si>
    <t xml:space="preserve">Poznámka k položce:_x000D_
nezpůsobilé výdaje_x000D_
</t>
  </si>
  <si>
    <t>5*1,5 " kotvení 3 kůly</t>
  </si>
  <si>
    <t>4*1 "kotvení 1 kůlem</t>
  </si>
  <si>
    <t>23</t>
  </si>
  <si>
    <t>184215412</t>
  </si>
  <si>
    <t>Zhotovení závlahové mísy u solitérních dřevin v rovině nebo na svahu do 1:5, o průměru mísy přes 0,5 do 1 m</t>
  </si>
  <si>
    <t>-576701338</t>
  </si>
  <si>
    <t>24</t>
  </si>
  <si>
    <t>-1297591777</t>
  </si>
  <si>
    <t>25</t>
  </si>
  <si>
    <t>184911421</t>
  </si>
  <si>
    <t>Mulčování vysazených rostlin mulčovací kůrou, tl. do 100 mm v rovině nebo na svahu do 1:5</t>
  </si>
  <si>
    <t>m2</t>
  </si>
  <si>
    <t>-1659646917</t>
  </si>
  <si>
    <t>26</t>
  </si>
  <si>
    <t>10391100</t>
  </si>
  <si>
    <t>kůra mulčovací VL</t>
  </si>
  <si>
    <t>170981861</t>
  </si>
  <si>
    <t>16*0,103 'Přepočtené koeficientem množství</t>
  </si>
  <si>
    <t>27</t>
  </si>
  <si>
    <t>877372234</t>
  </si>
  <si>
    <t>28</t>
  </si>
  <si>
    <t>-1142533069</t>
  </si>
  <si>
    <t>9*0,103 'Přepočtené koeficientem množství</t>
  </si>
  <si>
    <t>29</t>
  </si>
  <si>
    <t>R6</t>
  </si>
  <si>
    <t>Ochranný nátěr kmene</t>
  </si>
  <si>
    <t>kg</t>
  </si>
  <si>
    <t>-1391106190</t>
  </si>
  <si>
    <t>Poznámka k položce:_x000D_
 850 g/m_x000D_
způsobilé výdaje</t>
  </si>
  <si>
    <t>0,4*0,85*16 " 850g/m2</t>
  </si>
  <si>
    <t>30</t>
  </si>
  <si>
    <t>-146497888</t>
  </si>
  <si>
    <t>Poznámka k položce:_x000D_
 850 g/m_x000D_
nezpůsobilé výdaje</t>
  </si>
  <si>
    <t>0,4*0,85*9 " 850g/m2</t>
  </si>
  <si>
    <t>31</t>
  </si>
  <si>
    <t>R7</t>
  </si>
  <si>
    <t>Dopravné - materiál</t>
  </si>
  <si>
    <t>kpl.</t>
  </si>
  <si>
    <t>-996688012</t>
  </si>
  <si>
    <t>998</t>
  </si>
  <si>
    <t>Přesun hmot</t>
  </si>
  <si>
    <t>32</t>
  </si>
  <si>
    <t>998231311</t>
  </si>
  <si>
    <t>Přesun hmot pro sadovnické a krajinářské úpravy - strojně dopravní vzdálenost do 5000 m</t>
  </si>
  <si>
    <t>t</t>
  </si>
  <si>
    <t>-799286579</t>
  </si>
  <si>
    <t>33</t>
  </si>
  <si>
    <t>-1159881163</t>
  </si>
  <si>
    <t>D11</t>
  </si>
  <si>
    <t>Specifikace rostlin</t>
  </si>
  <si>
    <t>34</t>
  </si>
  <si>
    <t>M001</t>
  </si>
  <si>
    <t>Acer platanoides, 18/20, zb</t>
  </si>
  <si>
    <t>-182195694</t>
  </si>
  <si>
    <t>35</t>
  </si>
  <si>
    <t>M003</t>
  </si>
  <si>
    <t>Carpinus betulus, 16/18, zb</t>
  </si>
  <si>
    <t>-1035303308</t>
  </si>
  <si>
    <t>36</t>
  </si>
  <si>
    <t>M004</t>
  </si>
  <si>
    <t>Malus baccata, 14/16, zb</t>
  </si>
  <si>
    <t>2111555595</t>
  </si>
  <si>
    <t>37</t>
  </si>
  <si>
    <t>M005</t>
  </si>
  <si>
    <t>Malus floribunda, 14/16, zb</t>
  </si>
  <si>
    <t>35114484</t>
  </si>
  <si>
    <t>38</t>
  </si>
  <si>
    <t>M006</t>
  </si>
  <si>
    <t>Quercus robur, 16/18, zb</t>
  </si>
  <si>
    <t>1664093708</t>
  </si>
  <si>
    <t>39</t>
  </si>
  <si>
    <t>M007</t>
  </si>
  <si>
    <t>Prunus avium  ´Plena´, 18/20, zb</t>
  </si>
  <si>
    <t>34515771</t>
  </si>
  <si>
    <t>40</t>
  </si>
  <si>
    <t>M008</t>
  </si>
  <si>
    <t>Prunus ´Accolade´,18/20, zb</t>
  </si>
  <si>
    <t>388742965</t>
  </si>
  <si>
    <t>41</t>
  </si>
  <si>
    <t>M009</t>
  </si>
  <si>
    <t>Prunus ´Napoleonova´, 16/18, zb</t>
  </si>
  <si>
    <t>1632571858</t>
  </si>
  <si>
    <t>42</t>
  </si>
  <si>
    <t>M011</t>
  </si>
  <si>
    <t>Tilia cordata, 18/20 zb</t>
  </si>
  <si>
    <t>-357497393</t>
  </si>
  <si>
    <t>43</t>
  </si>
  <si>
    <t>M012</t>
  </si>
  <si>
    <t>Abies alba, 300-350</t>
  </si>
  <si>
    <t>-1406578298</t>
  </si>
  <si>
    <t>44</t>
  </si>
  <si>
    <t>M014</t>
  </si>
  <si>
    <t>Malus ´Evereste´, vck. 250-300</t>
  </si>
  <si>
    <t>-964460607</t>
  </si>
  <si>
    <t>45</t>
  </si>
  <si>
    <t>M002</t>
  </si>
  <si>
    <t>Acer rubrum. 16/18, zb</t>
  </si>
  <si>
    <t>-170762106</t>
  </si>
  <si>
    <t>46</t>
  </si>
  <si>
    <t>M010</t>
  </si>
  <si>
    <t>Sorbus aucuparia ´Edulis´, 16/18, zb</t>
  </si>
  <si>
    <t>-77749492</t>
  </si>
  <si>
    <t>47</t>
  </si>
  <si>
    <t>M013</t>
  </si>
  <si>
    <t>Betula jacquemontii, vck, 250-300</t>
  </si>
  <si>
    <t>80664803</t>
  </si>
  <si>
    <t>SO 01.02 - Výsadba keřů</t>
  </si>
  <si>
    <t>183101113</t>
  </si>
  <si>
    <t>Hloubení jamek pro vysazování rostlin v zemině tř.1 až 4 bez výměny půdy  v rovině nebo na svahu do 1:5, objemu přes 0,02 do 0,05 m3</t>
  </si>
  <si>
    <t>-1188112386</t>
  </si>
  <si>
    <t>Poznámka k položce:_x000D_
keře vel. 100 - 125, 125 - 150, zb._x000D_
způsobilé výdaje</t>
  </si>
  <si>
    <t>-1529791712</t>
  </si>
  <si>
    <t>Poznámka k položce:_x000D_
keře vel. 100 - 125, 125 - 150, zb._x000D_
nezpůsobilé výdaje</t>
  </si>
  <si>
    <t>183111113</t>
  </si>
  <si>
    <t>Hloubení jamek pro vysazování rostlin v zemině tř.1 až 4 bez výměny půdy  v rovině nebo na svahu do 1:5, objemu přes 0,005 do 0,01 m3</t>
  </si>
  <si>
    <t>24766762</t>
  </si>
  <si>
    <t>Poznámka k položce:_x000D_
keře vel. 40 - 60, 60 - 80, 60 - 100, do vel. kontejneru K5_x000D_
způsobilé výdaje</t>
  </si>
  <si>
    <t>-773276790</t>
  </si>
  <si>
    <t>Poznámka k položce:_x000D_
keře vel. 40 - 60, 60 - 80, 60 - 100, do vel. kontejneru K5_x000D_
nezpůsobilé výdaje</t>
  </si>
  <si>
    <t>183111114</t>
  </si>
  <si>
    <t>Hloubení jamek pro vysazování rostlin v zemině tř.1 až 4 bez výměny půdy  v rovině nebo na svahu do 1:5, objemu přes 0,01 do 0,02 m3</t>
  </si>
  <si>
    <t>940537023</t>
  </si>
  <si>
    <t>Poznámka k položce:_x000D_
keře vel. 40 - 60, 60 - 80, 60 - 100, 100 - 150, velikost kontejneru K 10 a více, nebo rostliny se zemním balem_x000D_
způsobilé výdaje</t>
  </si>
  <si>
    <t>1071636522</t>
  </si>
  <si>
    <t>Poznámka k položce:_x000D_
keře vel. 40 - 60, 60 - 80, 60 - 100, 100 - 150, velikost kontejneru K 10 a více, nebo rostliny se zemním balem_x000D_
nezpůsobilé výdaje</t>
  </si>
  <si>
    <t>183205112</t>
  </si>
  <si>
    <t>Založení záhonu pro výsadbu rostlin v rovině nebo na svahu do 1:5 v zemině tř. 3</t>
  </si>
  <si>
    <t>-310781205</t>
  </si>
  <si>
    <t>590981470</t>
  </si>
  <si>
    <t>183403113</t>
  </si>
  <si>
    <t>Obdělání půdy  frézováním v rovině nebo na svahu do 1:5</t>
  </si>
  <si>
    <t>-1467306840</t>
  </si>
  <si>
    <t>Poznámka k položce:_x000D_
zapravení doplněného substrátu do stávajícího terénu_x000D_
způsobilé výdaje</t>
  </si>
  <si>
    <t>816943070</t>
  </si>
  <si>
    <t>Poznámka k položce:_x000D_
zapravení doplněného substrátu do stávajícího terénu_x000D_
nezpůsobilé výdaje</t>
  </si>
  <si>
    <t>184102112</t>
  </si>
  <si>
    <t>Výsadba dřeviny s balem do předem vyhloubené jamky se zalitím  v rovině nebo na svahu do 1:5, při průměru balu přes 200 do 300 mm</t>
  </si>
  <si>
    <t>-452785040</t>
  </si>
  <si>
    <t>708052434</t>
  </si>
  <si>
    <t>184102113</t>
  </si>
  <si>
    <t>Výsadba dřeviny s balem do předem vyhloubené jamky se zalitím  v rovině nebo na svahu do 1:5, při průměru balu přes 300 do 400 mm</t>
  </si>
  <si>
    <t>1165532740</t>
  </si>
  <si>
    <t>-711141779</t>
  </si>
  <si>
    <t>184102114</t>
  </si>
  <si>
    <t>Výsadba dřeviny s balem do předem vyhloubené jamky se zalitím  v rovině nebo na svahu do 1:5, při průměru balu přes 400 do 500 mm</t>
  </si>
  <si>
    <t>375596383</t>
  </si>
  <si>
    <t>-1257939010</t>
  </si>
  <si>
    <t>184802111</t>
  </si>
  <si>
    <t>Chemické odplevelení půdy před založením kultury, trávníku nebo zpevněných ploch  o výměře jednotlivě přes 20 m2 v rovině nebo na svahu do 1:5 postřikem na široko</t>
  </si>
  <si>
    <t>-1182171762</t>
  </si>
  <si>
    <t>25234001</t>
  </si>
  <si>
    <t>herbicid totální systémový neselektivní</t>
  </si>
  <si>
    <t>litr</t>
  </si>
  <si>
    <t>-1866484721</t>
  </si>
  <si>
    <t>289*4/10000 " dávkování 4 l/ha</t>
  </si>
  <si>
    <t>-2051616611</t>
  </si>
  <si>
    <t>-408940887</t>
  </si>
  <si>
    <t>574*4/10000 " dávkování 4 l/ha</t>
  </si>
  <si>
    <t>184911311</t>
  </si>
  <si>
    <t>Položení mulčovací textilie proti prorůstání plevelů kolem vysázených rostlin v rovině nebo na svahu do 1:5</t>
  </si>
  <si>
    <t>-1089652051</t>
  </si>
  <si>
    <t>63855409</t>
  </si>
  <si>
    <t>-1811647850</t>
  </si>
  <si>
    <t>-1983786931</t>
  </si>
  <si>
    <t>289*0,103 'Přepočtené koeficientem množství</t>
  </si>
  <si>
    <t>1713764739</t>
  </si>
  <si>
    <t>2026188120</t>
  </si>
  <si>
    <t>574*0,103 'Přepočtené koeficientem množství</t>
  </si>
  <si>
    <t>185802112</t>
  </si>
  <si>
    <t>Hnojení půdy nebo trávníku  v rovině nebo na svahu do 1:5 vitahumem, kompostem nebo chlévskou mrvou</t>
  </si>
  <si>
    <t>-2042559367</t>
  </si>
  <si>
    <t>289*0,05 "5 cm zahradnického substrátu, plochy keřových výsadeb</t>
  </si>
  <si>
    <t>14,45*1,1 'Přepočtené koeficientem množství</t>
  </si>
  <si>
    <t>-839462913</t>
  </si>
  <si>
    <t>Poznámka k položce:_x000D_
cena včetně dopravy_x000D_
způsobilé výdaje</t>
  </si>
  <si>
    <t>289*0,05 " 5 cm zahradnického substrátu, plochy keřových výsadeb</t>
  </si>
  <si>
    <t>Mulčovací textilie role 1,6m x 100m černá, 50 g/m2</t>
  </si>
  <si>
    <t>1172300015</t>
  </si>
  <si>
    <t>289*1,1 'Přepočtené koeficientem množství</t>
  </si>
  <si>
    <t>Kotvící kolík plastový, d 15 cm</t>
  </si>
  <si>
    <t>1196923237</t>
  </si>
  <si>
    <t>Poznámka k položce:_x000D_
kotvení mulčovací textilie_x000D_
způsobilé výdaje</t>
  </si>
  <si>
    <t>289*2 "2 ks/m2</t>
  </si>
  <si>
    <t>1771757841</t>
  </si>
  <si>
    <t>574*0,05 "5 cm zahradnického substrátu, plochy keřových výsadeb</t>
  </si>
  <si>
    <t>28,7*1,1 'Přepočtené koeficientem množství</t>
  </si>
  <si>
    <t>1426861116</t>
  </si>
  <si>
    <t>Poznámka k položce:_x000D_
cena včetně dopravy_x000D_
nezpůsobilé výdaje</t>
  </si>
  <si>
    <t>574*0,05 " 5 cm zahradnického substrátu, plochy keřových výsadeb</t>
  </si>
  <si>
    <t>-94937717</t>
  </si>
  <si>
    <t>574*1,1 'Přepočtené koeficientem množství</t>
  </si>
  <si>
    <t>-119279588</t>
  </si>
  <si>
    <t>Poznámka k položce:_x000D_
kotvení mulčovací textilie_x000D_
nezpůsobilé výdaje</t>
  </si>
  <si>
    <t>574*2 "2 ks/m2</t>
  </si>
  <si>
    <t>Dopravné - rostlinného materiálu, ostatní náklady</t>
  </si>
  <si>
    <t>-1836436003</t>
  </si>
  <si>
    <t>-464029223</t>
  </si>
  <si>
    <t>-577304166</t>
  </si>
  <si>
    <t>M015</t>
  </si>
  <si>
    <t>Amelanchier lamarckii, 100 - 125, zb</t>
  </si>
  <si>
    <t>2102187103</t>
  </si>
  <si>
    <t>1212466389</t>
  </si>
  <si>
    <t>M016</t>
  </si>
  <si>
    <t>Berberis thunbergii, 40 - 60, ko</t>
  </si>
  <si>
    <t>-1176813725</t>
  </si>
  <si>
    <t>M017</t>
  </si>
  <si>
    <t>Cornus alba ´Sibirica´ 60 -100, K7,5</t>
  </si>
  <si>
    <t>-334169249</t>
  </si>
  <si>
    <t>M023</t>
  </si>
  <si>
    <t>Hippophae rhamnoides 100 -125, zb</t>
  </si>
  <si>
    <t>1461782508</t>
  </si>
  <si>
    <t>M024</t>
  </si>
  <si>
    <t>Kolkwitzia amabilis 125 -150, zb</t>
  </si>
  <si>
    <t>1394130480</t>
  </si>
  <si>
    <t>M026</t>
  </si>
  <si>
    <t>Potentilla fruticosa 40 - 60, K, 2xpřesaz.</t>
  </si>
  <si>
    <t>1359768431</t>
  </si>
  <si>
    <t>M027</t>
  </si>
  <si>
    <t>Prunus padus 60 - 80, K5</t>
  </si>
  <si>
    <t>-1812605779</t>
  </si>
  <si>
    <t>-1166651491</t>
  </si>
  <si>
    <t>M028</t>
  </si>
  <si>
    <t>Rhamnus cathartica 60 - 80, K5</t>
  </si>
  <si>
    <t>1897926074</t>
  </si>
  <si>
    <t>48</t>
  </si>
  <si>
    <t>M029</t>
  </si>
  <si>
    <t>Rosa glauca 60 - 100, K, 2xpřesaz.</t>
  </si>
  <si>
    <t>-11547724</t>
  </si>
  <si>
    <t>49</t>
  </si>
  <si>
    <t>M030</t>
  </si>
  <si>
    <t>Rosa multiflora 60 - 100, K, 2xpřesaz.</t>
  </si>
  <si>
    <t>-593970520</t>
  </si>
  <si>
    <t>50</t>
  </si>
  <si>
    <t>-592451682</t>
  </si>
  <si>
    <t>51</t>
  </si>
  <si>
    <t>M031</t>
  </si>
  <si>
    <t>Rosa pimpinellifolia 60 - 80 ,K, 2xpřesaz.</t>
  </si>
  <si>
    <t>1456134544</t>
  </si>
  <si>
    <t>52</t>
  </si>
  <si>
    <t>M032</t>
  </si>
  <si>
    <t>Rosa rugosa 60 - 100, K, 2xpřesaz.</t>
  </si>
  <si>
    <t>-1025895506</t>
  </si>
  <si>
    <t>53</t>
  </si>
  <si>
    <t>M036</t>
  </si>
  <si>
    <t>Spiraea x cinerea ´Grefsheim´, 40 - 60, K, 2xpřesaz.</t>
  </si>
  <si>
    <t>-2110430011</t>
  </si>
  <si>
    <t>54</t>
  </si>
  <si>
    <t>M037</t>
  </si>
  <si>
    <t>Spiraea nipponica ´Snowmound´, 40 - 60, K, 2xpřesaz.</t>
  </si>
  <si>
    <t>1691777698</t>
  </si>
  <si>
    <t>55</t>
  </si>
  <si>
    <t>M038</t>
  </si>
  <si>
    <t>Spiraea x vanhouttei, 60 - 100, K, 2xpřesaz.</t>
  </si>
  <si>
    <t>-655112648</t>
  </si>
  <si>
    <t>56</t>
  </si>
  <si>
    <t>M039</t>
  </si>
  <si>
    <t>Syringa vulgaris, 80 - 100, K, 3xpřesaz.</t>
  </si>
  <si>
    <t>-445737588</t>
  </si>
  <si>
    <t>57</t>
  </si>
  <si>
    <t>M018</t>
  </si>
  <si>
    <t>Cornus sanguinea ´Midwinter Fire´ 40 - 60, K5</t>
  </si>
  <si>
    <t>633292756</t>
  </si>
  <si>
    <t>58</t>
  </si>
  <si>
    <t>M019</t>
  </si>
  <si>
    <t>Corylus avellana 100 - 150, K12</t>
  </si>
  <si>
    <t>-2097655644</t>
  </si>
  <si>
    <t>59</t>
  </si>
  <si>
    <t>M020</t>
  </si>
  <si>
    <t>Euonymus alatus 40 - 50, K3</t>
  </si>
  <si>
    <t>-860879219</t>
  </si>
  <si>
    <t>60</t>
  </si>
  <si>
    <t>M021</t>
  </si>
  <si>
    <t>Euonymus europaeus 60 - 80, zb</t>
  </si>
  <si>
    <t>-1912251141</t>
  </si>
  <si>
    <t>61</t>
  </si>
  <si>
    <t>M022</t>
  </si>
  <si>
    <t>Forsythia intermedia 40 - 60, K10</t>
  </si>
  <si>
    <t>1897591763</t>
  </si>
  <si>
    <t>62</t>
  </si>
  <si>
    <t>M025</t>
  </si>
  <si>
    <t>Philadelphus coronarius 60 -80, k10</t>
  </si>
  <si>
    <t>-1178408019</t>
  </si>
  <si>
    <t>63</t>
  </si>
  <si>
    <t>M033</t>
  </si>
  <si>
    <t>Rubus idaeus K2</t>
  </si>
  <si>
    <t>556765787</t>
  </si>
  <si>
    <t>64</t>
  </si>
  <si>
    <t>M034</t>
  </si>
  <si>
    <t>Sambucus nigra 60-100, K, 2xpřesaz.</t>
  </si>
  <si>
    <t>-2084154393</t>
  </si>
  <si>
    <t>65</t>
  </si>
  <si>
    <t>M035</t>
  </si>
  <si>
    <t>Sambucus nigra ´Black Beauty´ 60 - 80, K, 3xpřesaz.</t>
  </si>
  <si>
    <t>875828943</t>
  </si>
  <si>
    <t>66</t>
  </si>
  <si>
    <t>M040</t>
  </si>
  <si>
    <t>Viburnum lantana, 60 - 100, K, 2xpřesaz.</t>
  </si>
  <si>
    <t>-1780727389</t>
  </si>
  <si>
    <t>67</t>
  </si>
  <si>
    <t>M041</t>
  </si>
  <si>
    <t>Viburnum opulus, 60 - 100, K, 2xpřesaz.</t>
  </si>
  <si>
    <t>-824519783</t>
  </si>
  <si>
    <t>SO 01.03 - Založení trvalkových záhonů</t>
  </si>
  <si>
    <t>183111111</t>
  </si>
  <si>
    <t>Hloubení jamek pro vysazování rostlin v zemině tř.1 až 4 bez výměny půdy  v rovině nebo na svahu do 1:5, objemu do 0,002 m3</t>
  </si>
  <si>
    <t>-869617170</t>
  </si>
  <si>
    <t>1754593021</t>
  </si>
  <si>
    <t>1570680780</t>
  </si>
  <si>
    <t>183211313</t>
  </si>
  <si>
    <t>Výsadba květin do připravené půdy se zalitím do připravené půdy, se zalitím cibulí nebo hlíz</t>
  </si>
  <si>
    <t>-1689788792</t>
  </si>
  <si>
    <t>735824912</t>
  </si>
  <si>
    <t>183211322</t>
  </si>
  <si>
    <t>Výsadba květin do připravené půdy se zalitím do připravené půdy, se zalitím květin hrnkovaných o průměru květináče přes 80 do 120 mm</t>
  </si>
  <si>
    <t>1977770244</t>
  </si>
  <si>
    <t>Poznámka k položce:_x000D_
Velikost P 0,5_x000D_
způsobilé výdaje</t>
  </si>
  <si>
    <t>2085742105</t>
  </si>
  <si>
    <t>Poznámka k položce:_x000D_
Velikost P 0,5_x000D_
nezpůsobilé výdaje</t>
  </si>
  <si>
    <t>183211323</t>
  </si>
  <si>
    <t>Výsadba květin do připravené půdy se zalitím do připravené půdy, se zalitím květin hrnkovaných o průměru květináče přes 120 do 250 mm</t>
  </si>
  <si>
    <t>-2147399994</t>
  </si>
  <si>
    <t>Poznámka k položce:_x000D_
Velikost P1_x000D_
způsobilé výdaje</t>
  </si>
  <si>
    <t>-68416778</t>
  </si>
  <si>
    <t>Poznámka k položce:_x000D_
zapravení substrátu do stávajícího terénu_x000D_
způsobilé výdaje</t>
  </si>
  <si>
    <t>1271813577</t>
  </si>
  <si>
    <t>1381976491</t>
  </si>
  <si>
    <t>102*4/10000 " dávkování 4 l/ha</t>
  </si>
  <si>
    <t>184911161</t>
  </si>
  <si>
    <t>Mulčování záhonů kačírkem nebo drceným kamenivem tloušťky mulče přes 50 do 100 mm v rovině nebo na svahu do 1:5</t>
  </si>
  <si>
    <t>2007920867</t>
  </si>
  <si>
    <t>58343872</t>
  </si>
  <si>
    <t>kamenivo drcené hrubé frakce 8/16</t>
  </si>
  <si>
    <t>1848467245</t>
  </si>
  <si>
    <t>Poznámka k položce:_x000D_
Kamenolom Horní Rozmyšl, cena včetně dopravy_x000D_
způsobilé výdaje</t>
  </si>
  <si>
    <t>102*0,06" vrstva 6 cm</t>
  </si>
  <si>
    <t>6,12*0,25 'Přepočtené koeficientem množství</t>
  </si>
  <si>
    <t>285112209</t>
  </si>
  <si>
    <t>-271750170</t>
  </si>
  <si>
    <t>102*0,1 " doplnění zahradnického substrátu, vrstva 10 cm</t>
  </si>
  <si>
    <t>10,2*1,1 'Přepočtené koeficientem množství</t>
  </si>
  <si>
    <t>-1820545862</t>
  </si>
  <si>
    <t>102*0,1 " 10 cm zahradnického substrátu, plochy trvalkových záhonů</t>
  </si>
  <si>
    <t>-288413381</t>
  </si>
  <si>
    <t>102*1,1 'Přepočtené koeficientem množství</t>
  </si>
  <si>
    <t>1353951316</t>
  </si>
  <si>
    <t>102*2 "2 ks/m2</t>
  </si>
  <si>
    <t>Dopravné - rostlinný materiál, ostatní náklady</t>
  </si>
  <si>
    <t>-1567548764</t>
  </si>
  <si>
    <t>1851967228</t>
  </si>
  <si>
    <t>M046</t>
  </si>
  <si>
    <t>Aster dumosus ´Blaue Lagune´,  P 0,5</t>
  </si>
  <si>
    <t>-1566691712</t>
  </si>
  <si>
    <t>M047</t>
  </si>
  <si>
    <t>Alchemilla mollis,  P 0,5</t>
  </si>
  <si>
    <t>-1668123344</t>
  </si>
  <si>
    <t>M048</t>
  </si>
  <si>
    <t>Centranthus ruber ´Albus´,  P 0,5</t>
  </si>
  <si>
    <t>-409512367</t>
  </si>
  <si>
    <t>M049</t>
  </si>
  <si>
    <t>Cimicifuga racemosa ´Pink Spike´,  P 1</t>
  </si>
  <si>
    <t>943174335</t>
  </si>
  <si>
    <t>M050</t>
  </si>
  <si>
    <t>Coreopsis lanceolata,  P 0,5</t>
  </si>
  <si>
    <t>-129481251</t>
  </si>
  <si>
    <t>M051</t>
  </si>
  <si>
    <t>Deschampsia caespitosa,  P 0,5</t>
  </si>
  <si>
    <t>-953942837</t>
  </si>
  <si>
    <t>-287444757</t>
  </si>
  <si>
    <t>M052</t>
  </si>
  <si>
    <t>Echinacea purpurea,  P 0,5</t>
  </si>
  <si>
    <t>727405249</t>
  </si>
  <si>
    <t>M053</t>
  </si>
  <si>
    <t>Geranium macrorrhizum ´Spessart´,  P 0,5</t>
  </si>
  <si>
    <t>241980900</t>
  </si>
  <si>
    <t>447933478</t>
  </si>
  <si>
    <t>M054</t>
  </si>
  <si>
    <t>Geranium ´Rozanne´,  P 1</t>
  </si>
  <si>
    <t>-1066640334</t>
  </si>
  <si>
    <t>M055</t>
  </si>
  <si>
    <t>Lavandula angustifolia,  P 0,5</t>
  </si>
  <si>
    <t>283528612</t>
  </si>
  <si>
    <t>M056</t>
  </si>
  <si>
    <t>Leucanthemum vulgare,  P 0,5</t>
  </si>
  <si>
    <t>148031910</t>
  </si>
  <si>
    <t>M057</t>
  </si>
  <si>
    <t>Nepeta faassenii,  P 0,5</t>
  </si>
  <si>
    <t>-1133202411</t>
  </si>
  <si>
    <t>M058</t>
  </si>
  <si>
    <t>Rudbeckia fulgida ´Goldsturm´,  P 0,5</t>
  </si>
  <si>
    <t>-269782284</t>
  </si>
  <si>
    <t>M059</t>
  </si>
  <si>
    <t>Salvia nemorosa ´Ostfriesland´,  P 0,5</t>
  </si>
  <si>
    <t>1701788267</t>
  </si>
  <si>
    <t>M060</t>
  </si>
  <si>
    <t>Sedum telephium,  P 0,5</t>
  </si>
  <si>
    <t>1413790588</t>
  </si>
  <si>
    <t>M061</t>
  </si>
  <si>
    <t>Stachys byzantina,  P 0,5</t>
  </si>
  <si>
    <t>-1407344886</t>
  </si>
  <si>
    <t>M063</t>
  </si>
  <si>
    <t>Narcissus Tete a Tete, 8/10</t>
  </si>
  <si>
    <t>-1181021968</t>
  </si>
  <si>
    <t>-1996754652</t>
  </si>
  <si>
    <t>M042</t>
  </si>
  <si>
    <t>Aquilegia vulgaris,  P 0,5</t>
  </si>
  <si>
    <t>1781266350</t>
  </si>
  <si>
    <t>M043</t>
  </si>
  <si>
    <t>Aruncus dioicus,  P 0,5</t>
  </si>
  <si>
    <t>-968311987</t>
  </si>
  <si>
    <t>M044</t>
  </si>
  <si>
    <t>Astilbe arendsii ´Astary White´,  P 0,5</t>
  </si>
  <si>
    <t>1054057438</t>
  </si>
  <si>
    <t>M045</t>
  </si>
  <si>
    <t>Astrantia major,  P 0,5</t>
  </si>
  <si>
    <t>1533487631</t>
  </si>
  <si>
    <t>M062</t>
  </si>
  <si>
    <t>Telekia speciosa,  P 1</t>
  </si>
  <si>
    <t>-1833613368</t>
  </si>
  <si>
    <t>SO 01.04 - Trávníky a květnatné louky</t>
  </si>
  <si>
    <t>181411121</t>
  </si>
  <si>
    <t>Založení trávníku na půdě předem připravené plochy do 1000 m2 výsevem včetně utažení lučního v rovině nebo na svahu do 1:5</t>
  </si>
  <si>
    <t>-177838543</t>
  </si>
  <si>
    <t>978 "květnatá louka, typ A</t>
  </si>
  <si>
    <t>Osivo - Česká květnice</t>
  </si>
  <si>
    <t>g</t>
  </si>
  <si>
    <t>-847242463</t>
  </si>
  <si>
    <t>978*2 "výsevek 2g/m2</t>
  </si>
  <si>
    <t>-309891708</t>
  </si>
  <si>
    <t>47 "květnatá louka, typ A</t>
  </si>
  <si>
    <t>1403134099</t>
  </si>
  <si>
    <t>47*2 "výsevek 2g/m2</t>
  </si>
  <si>
    <t>181411131</t>
  </si>
  <si>
    <t>Založení trávníku na půdě předem připravené plochy do 1000 m2 výsevem včetně utažení parkového v rovině nebo na svahu do 1:5</t>
  </si>
  <si>
    <t>1780727206</t>
  </si>
  <si>
    <t>1616 "trávník</t>
  </si>
  <si>
    <t>00572410</t>
  </si>
  <si>
    <t>osivo směs travní parková</t>
  </si>
  <si>
    <t>290212189</t>
  </si>
  <si>
    <t>Poznámka k položce:_x000D_
výsevek 20 g/m2_x000D_
způsobilé výdaje</t>
  </si>
  <si>
    <t>1616*0,02 'Přepočtené koeficientem množství</t>
  </si>
  <si>
    <t>-104215503</t>
  </si>
  <si>
    <t>70 "trávník</t>
  </si>
  <si>
    <t>-787858906</t>
  </si>
  <si>
    <t>Poznámka k položce:_x000D_
výsevek 20 g/m2_x000D_
nezpůsobilé výdaje</t>
  </si>
  <si>
    <t>70*0,02 'Přepočtené koeficientem množství</t>
  </si>
  <si>
    <t>2109795245</t>
  </si>
  <si>
    <t>Poznámka k položce:_x000D_
frézování do kříže, opakování 2x_x000D_
způsobilé výdaje</t>
  </si>
  <si>
    <t>1616 " trávník</t>
  </si>
  <si>
    <t>2594*2 'Přepočtené koeficientem množství</t>
  </si>
  <si>
    <t>-1624505089</t>
  </si>
  <si>
    <t>Poznámka k položce:_x000D_
frézování do kříže, opakování 2x_x000D_
nezpůsobilé výdaje</t>
  </si>
  <si>
    <t>70 " trávník</t>
  </si>
  <si>
    <t>117*2 'Přepočtené koeficientem množství</t>
  </si>
  <si>
    <t>183403153</t>
  </si>
  <si>
    <t>Obdělání půdy  hrabáním v rovině nebo na svahu do 1:5</t>
  </si>
  <si>
    <t>-494347389</t>
  </si>
  <si>
    <t>Poznámka k položce:_x000D_
opakování 3x_x000D_
způsobilé výdaje</t>
  </si>
  <si>
    <t>2594*3 'Přepočtené koeficientem množství</t>
  </si>
  <si>
    <t>1626590604</t>
  </si>
  <si>
    <t>Poznámka k položce:_x000D_
opakování 3x_x000D_
nezpůsobilé výdaje</t>
  </si>
  <si>
    <t>117*3 'Přepočtené koeficientem množství</t>
  </si>
  <si>
    <t>183403161</t>
  </si>
  <si>
    <t>Obdělání půdy  válením v rovině nebo na svahu do 1:5</t>
  </si>
  <si>
    <t>1023726496</t>
  </si>
  <si>
    <t>Poznámka k položce:_x000D_
opakování operace 2x_x000D_
způsobilé výdaje</t>
  </si>
  <si>
    <t>-240941984</t>
  </si>
  <si>
    <t>Poznámka k položce:_x000D_
opakování operace 2x_x000D_
nezpůsobilé výdaje</t>
  </si>
  <si>
    <t>183451411</t>
  </si>
  <si>
    <t>Prořezání trávníku hloubky do 5 mm, bez přísevu travního osiva, při souvislé ploše do 1000 m2 v rovině nebo na svahu do 1:5</t>
  </si>
  <si>
    <t>-1553498318</t>
  </si>
  <si>
    <t>236 "příprava půdy - květnatá louka typ B</t>
  </si>
  <si>
    <t>183451431</t>
  </si>
  <si>
    <t>Prořezání trávníku hloubky do 5 mm, s přísevem travního osiva, při souvislé ploše do 1000 m2 v rovině nebo na svahu do 1:5</t>
  </si>
  <si>
    <t>-1711827098</t>
  </si>
  <si>
    <t>236 "květnatá louka - typ B</t>
  </si>
  <si>
    <t>Osivo - Mozaika</t>
  </si>
  <si>
    <t>-1691760620</t>
  </si>
  <si>
    <t>236 *15 "květnatá louka typ B, výsevek 15g/m2</t>
  </si>
  <si>
    <t>-1593812349</t>
  </si>
  <si>
    <t>1298586782</t>
  </si>
  <si>
    <t>1616*4/10000 " trávník, dávkování 4/ ha</t>
  </si>
  <si>
    <t>978*4/10000 "květnatá louka, typ A, dávkování 4 l/ha</t>
  </si>
  <si>
    <t>2041197808</t>
  </si>
  <si>
    <t>855169975</t>
  </si>
  <si>
    <t>70*4/10000 " trávník, dávkování 4/ ha</t>
  </si>
  <si>
    <t>47*4/10000 "květnatá louka, typ A, dávkování 4 l/ha</t>
  </si>
  <si>
    <t>-1068381041</t>
  </si>
  <si>
    <t>236 * 0,03 "substrát, vrstva 3 cm, květnatá louka typ B</t>
  </si>
  <si>
    <t>7,08*1,1 'Přepočtené koeficientem množství</t>
  </si>
  <si>
    <t>-1420041992</t>
  </si>
  <si>
    <t>185802113</t>
  </si>
  <si>
    <t>Hnojení půdy nebo trávníku  v rovině nebo na svahu do 1:5 umělým hnojivem na široko</t>
  </si>
  <si>
    <t>-751104032</t>
  </si>
  <si>
    <t>1616*20/1000000 "trávník, 20 g/m2</t>
  </si>
  <si>
    <t>25191155</t>
  </si>
  <si>
    <t>hnojivo průmyslové Cererit</t>
  </si>
  <si>
    <t>-1256506866</t>
  </si>
  <si>
    <t>1616*20/1000 "trávník, 20 g/m2</t>
  </si>
  <si>
    <t>-361133699</t>
  </si>
  <si>
    <t>Poznámka k položce:_x000D_
trávník 70 m2, 20 g/m2_x000D_
nezpůsobilé výdaje</t>
  </si>
  <si>
    <t>1058223515</t>
  </si>
  <si>
    <t>70*20/1000 "trávník, 20 g/m2</t>
  </si>
  <si>
    <t>534912976</t>
  </si>
  <si>
    <t>SO 01.05 - Mobiliář</t>
  </si>
  <si>
    <t xml:space="preserve">    2 - Zakládání</t>
  </si>
  <si>
    <t>M01 - Mobiliář</t>
  </si>
  <si>
    <t>122211101</t>
  </si>
  <si>
    <t>Odkopávky a prokopávky ručně zapažené i nezapažené v hornině třídy těžitelnosti I skupiny 3</t>
  </si>
  <si>
    <t>-1869670021</t>
  </si>
  <si>
    <t>0,3*0,3*0,8*1 "odpadkový koš</t>
  </si>
  <si>
    <t>0,5*0,5*0,8*4 "dřevěné molo, 4 beton. patky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</si>
  <si>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</si>
  <si>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</si>
  <si>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1784440816</t>
  </si>
  <si>
    <t>Zakládání</t>
  </si>
  <si>
    <t>271532212</t>
  </si>
  <si>
    <t>Podsyp pod základové konstrukce se zhutněním a urovnáním povrchu z kameniva hrubého, frakce 16 - 32 mm</t>
  </si>
  <si>
    <t>1155915298</t>
  </si>
  <si>
    <t>Poznámka k položce:_x000D_
podsyp 100 mm_x000D_
způsobilé výdaje</t>
  </si>
  <si>
    <t>0,3*0,3*0,1*1 "odpadkový koš</t>
  </si>
  <si>
    <t>0,5*0,5*0,1*4 "dřevěné molo, 4 beton. patky</t>
  </si>
  <si>
    <t>275313611</t>
  </si>
  <si>
    <t>Základy z betonu prostého patky a bloky z betonu kamenem neprokládaného tř. C 16/20</t>
  </si>
  <si>
    <t>-2046705771</t>
  </si>
  <si>
    <t>0,3*0,3*0,5*1 "odpadkový koš</t>
  </si>
  <si>
    <t>0,5*0,5*0,5*4 "dřevěné molo, 4 beton. patky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</si>
  <si>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</si>
  <si>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</si>
  <si>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892905779</t>
  </si>
  <si>
    <t>M01</t>
  </si>
  <si>
    <t>Dřevěný stůl</t>
  </si>
  <si>
    <t>1259301047</t>
  </si>
  <si>
    <t>Poznámka k položce:_x000D_
deska 2,5 x 1 x 0,1m, nohy 0,15* 0,15 * 0,7 m * 4 ks, mat. smrk, cena včetně spojovacího materiálu, nátěru, dopravného_x000D_
způsobilé výdaje</t>
  </si>
  <si>
    <t>Dřevěné lavice</t>
  </si>
  <si>
    <t>-1937292112</t>
  </si>
  <si>
    <t>Poznámka k položce:_x000D_
lavice 2,5 x 0,5 x 0,1m, nohy 0,1 x 0,5 x 0,35 m x 4 ks, mat. smrk,  cena včetně spojovací materiálu, nátěru, dopravného_x000D_
způsobilé výdaje</t>
  </si>
  <si>
    <t>Dřevěné molo - modřín</t>
  </si>
  <si>
    <t>-2081727741</t>
  </si>
  <si>
    <t>Poznámka k položce:_x000D_
mat. sibiřský modřín, spojovací materiál, ocelové prvky (nohy, závitové tyče) pozink, nátěr, dopravné_x000D_
způsobilé výdaje</t>
  </si>
  <si>
    <t>Venkovní odpadkový koš</t>
  </si>
  <si>
    <t>-1573850433</t>
  </si>
  <si>
    <t>Poznámka k položce:_x000D_
specifikace viz grafická příloha_x000D_
způsobilé výdaje</t>
  </si>
  <si>
    <t>Dřevěná lehátka venkovní</t>
  </si>
  <si>
    <t>1838702032</t>
  </si>
  <si>
    <t>Poznámka k položce:_x000D_
specifikace viz grafická část_x000D_
způsobilé výdaje</t>
  </si>
  <si>
    <t>R8</t>
  </si>
  <si>
    <t>Ostatní náklady - dopravné</t>
  </si>
  <si>
    <t>-868036979</t>
  </si>
  <si>
    <t>SO 01.06 - Následná péče o výsadby - 1 rok</t>
  </si>
  <si>
    <t>7. - Následná péče o dřeviny</t>
  </si>
  <si>
    <t>7.</t>
  </si>
  <si>
    <t>Následná péče o dřeviny</t>
  </si>
  <si>
    <t>Rozvojová péče o jednotlivé stromy - 1 rok</t>
  </si>
  <si>
    <t>-787903724</t>
  </si>
  <si>
    <t>Poznámka k položce:_x000D_
zálivka vč. dopravy vody, běžně 6x ročně, výchovný řez, kontrola, doplnění nebo odstranění kotvících a ochranných prvků, hnojení, kypření výsadbové jámy, odplevelování, ochrana proti chorobám_x000D_
způsobilé výdaje</t>
  </si>
  <si>
    <t>626410533</t>
  </si>
  <si>
    <t>Poznámka k položce:_x000D_
zálivka vč. dopravy vody, běžně 6x ročně, výchovný řez, kontrola, doplnění nebo odstranění kotvících a ochranných prvků, hnojení, kypření výsadbové jámy, odplevelování, ochrana proti chorobám_x000D_
nezpůsobilé výdaje</t>
  </si>
  <si>
    <t>R11.1</t>
  </si>
  <si>
    <t>Následná péče o výsadby se zálivkou  - skupiny keřů v zápoji (1 rok)</t>
  </si>
  <si>
    <t>1832153958</t>
  </si>
  <si>
    <t>Poznámka k položce:_x000D_
zálivka vč. dopravy vody (8 - 12 x ročně), kontrola, doplnění nebo odstranění kotvících a ochranných prvků, hnojení, kypření výsadbové mísy, vyžínání porostu, odplevelování, ochrana proti chorobám, doplnění mulče_x000D_
způsobilé výdaje</t>
  </si>
  <si>
    <t>1950234394</t>
  </si>
  <si>
    <t>Poznámka k položce:_x000D_
zálivka vč. dopravy vody (8 - 12 x ročně), kontrola, doplnění nebo odstranění kotvících a ochranných prvků, hnojení, kypření výsadbové mísy, vyžínání porostu, odplevelování, ochrana proti chorobám, doplnění mulče_x000D_
nezpůsobilé výdaje</t>
  </si>
  <si>
    <t>SO 02 - Vegetační úpravy - lokalita Cesta</t>
  </si>
  <si>
    <t>SO 02.01 - Výsadba stromů - stromořadí</t>
  </si>
  <si>
    <t>-1983417991</t>
  </si>
  <si>
    <t>-560227700</t>
  </si>
  <si>
    <t>19*1*0,5 " výměna půdy - stromy</t>
  </si>
  <si>
    <t>2004318980</t>
  </si>
  <si>
    <t>-1853773793</t>
  </si>
  <si>
    <t>608246597</t>
  </si>
  <si>
    <t>19*3 'Přepočtené koeficientem množství</t>
  </si>
  <si>
    <t>-280262436</t>
  </si>
  <si>
    <t>1918820141</t>
  </si>
  <si>
    <t>19*1,5 " kotvení 3 kůly</t>
  </si>
  <si>
    <t>351127532</t>
  </si>
  <si>
    <t>2088217574</t>
  </si>
  <si>
    <t>1737237535</t>
  </si>
  <si>
    <t>19*0,103 'Přepočtené koeficientem množství</t>
  </si>
  <si>
    <t>1640892306</t>
  </si>
  <si>
    <t>0,4*0,85*19 " 850g/m2</t>
  </si>
  <si>
    <t>116396863</t>
  </si>
  <si>
    <t>1943837018</t>
  </si>
  <si>
    <t>M1</t>
  </si>
  <si>
    <t>Sorbus aucuparia ´Edulis´14/16, zb</t>
  </si>
  <si>
    <t>-1665286282</t>
  </si>
  <si>
    <t>SO 02.02 - Následná péče o výsadby - 1 rok</t>
  </si>
  <si>
    <t>R11</t>
  </si>
  <si>
    <t>Následná péče o výsadby se zálivkou - stromy; 1 rok</t>
  </si>
  <si>
    <t>-1586467582</t>
  </si>
  <si>
    <t xml:space="preserve">způsobilé </t>
  </si>
  <si>
    <t>nezpůsobilé</t>
  </si>
  <si>
    <t>způsobilé</t>
  </si>
  <si>
    <t>POZOR - zde jsou výpočty</t>
  </si>
  <si>
    <t>Nezpůsobilé</t>
  </si>
  <si>
    <t>Způsobilé</t>
  </si>
  <si>
    <t>Celkem</t>
  </si>
  <si>
    <t>Dřeviny</t>
  </si>
  <si>
    <t>Zeleň</t>
  </si>
  <si>
    <t>.</t>
  </si>
  <si>
    <t>Trvalky</t>
  </si>
  <si>
    <t>Květnaté louky</t>
  </si>
  <si>
    <t xml:space="preserve">Trávníky  </t>
  </si>
  <si>
    <t>Trávníky</t>
  </si>
  <si>
    <t>Výsledek - ve vazbě na limit OPŽP</t>
  </si>
  <si>
    <t>Dřeviny - způsob.</t>
  </si>
  <si>
    <t>Zeleň - způsob.</t>
  </si>
  <si>
    <t>Celkem - způsob.</t>
  </si>
  <si>
    <t xml:space="preserve"> limit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</si>
</sst>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_-* #,##0.00\ _K_č_-;\-* #,##0.00\ _K_č_-;_-* &quot;-&quot;??\ _K_č_-;_-@_-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2"/>
      <name val="Arial CE"/>
      <family val="2"/>
    </font>
    <font>
      <sz val="8"/>
      <color rgb="FFFF0000"/>
      <name val="Arial CE"/>
      <family val="2"/>
    </font>
    <font>
      <sz val="8"/>
      <name val="Arial CE"/>
      <family val="2"/>
    </font>
    <font>
      <b/>
      <sz val="9"/>
      <name val="Arial CE"/>
      <charset val="238"/>
    </font>
    <font>
      <b/>
      <sz val="8"/>
      <name val="Arial CE"/>
      <charset val="238"/>
    </font>
    <font>
      <sz val="8"/>
      <color theme="6" tint="0.79998168889431442"/>
      <name val="Arial CE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7" fillId="0" borderId="0" applyNumberFormat="0" applyFill="0" applyBorder="0" applyAlignment="0" applyProtection="0"/>
    <xf numFmtId="43" fontId="40" fillId="0" borderId="0" applyFon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0" xfId="0"/>
    <xf numFmtId="4" fontId="0" fillId="0" borderId="0" xfId="0" applyNumberFormat="1"/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6" borderId="29" xfId="0" applyFill="1" applyBorder="1"/>
    <xf numFmtId="0" fontId="0" fillId="6" borderId="25" xfId="0" applyFill="1" applyBorder="1"/>
    <xf numFmtId="0" fontId="0" fillId="6" borderId="0" xfId="0" applyFill="1" applyBorder="1"/>
    <xf numFmtId="0" fontId="0" fillId="6" borderId="26" xfId="0" applyFill="1" applyBorder="1"/>
    <xf numFmtId="0" fontId="0" fillId="6" borderId="27" xfId="0" applyFill="1" applyBorder="1"/>
    <xf numFmtId="0" fontId="39" fillId="7" borderId="26" xfId="0" applyFont="1" applyFill="1" applyBorder="1"/>
    <xf numFmtId="0" fontId="39" fillId="7" borderId="28" xfId="0" applyFont="1" applyFill="1" applyBorder="1"/>
    <xf numFmtId="0" fontId="39" fillId="7" borderId="0" xfId="0" applyFont="1" applyFill="1" applyBorder="1"/>
    <xf numFmtId="0" fontId="39" fillId="7" borderId="30" xfId="0" applyFont="1" applyFill="1" applyBorder="1"/>
    <xf numFmtId="0" fontId="39" fillId="7" borderId="23" xfId="0" applyFont="1" applyFill="1" applyBorder="1"/>
    <xf numFmtId="0" fontId="0" fillId="0" borderId="27" xfId="0" applyBorder="1"/>
    <xf numFmtId="0" fontId="0" fillId="0" borderId="23" xfId="0" applyBorder="1"/>
    <xf numFmtId="0" fontId="0" fillId="0" borderId="29" xfId="0" applyBorder="1"/>
    <xf numFmtId="0" fontId="0" fillId="0" borderId="25" xfId="0" applyBorder="1"/>
    <xf numFmtId="0" fontId="0" fillId="0" borderId="26" xfId="0" applyBorder="1"/>
    <xf numFmtId="0" fontId="0" fillId="0" borderId="24" xfId="0" applyBorder="1"/>
    <xf numFmtId="0" fontId="0" fillId="0" borderId="28" xfId="0" applyBorder="1"/>
    <xf numFmtId="0" fontId="0" fillId="0" borderId="34" xfId="0" applyBorder="1"/>
    <xf numFmtId="43" fontId="0" fillId="0" borderId="25" xfId="2" applyFont="1" applyBorder="1"/>
    <xf numFmtId="43" fontId="0" fillId="0" borderId="0" xfId="2" applyFont="1" applyBorder="1"/>
    <xf numFmtId="43" fontId="0" fillId="0" borderId="27" xfId="2" applyFont="1" applyBorder="1"/>
    <xf numFmtId="43" fontId="0" fillId="0" borderId="30" xfId="2" applyFont="1" applyBorder="1"/>
    <xf numFmtId="43" fontId="0" fillId="6" borderId="0" xfId="2" applyFont="1" applyFill="1" applyBorder="1"/>
    <xf numFmtId="43" fontId="0" fillId="6" borderId="32" xfId="2" applyFont="1" applyFill="1" applyBorder="1"/>
    <xf numFmtId="43" fontId="0" fillId="6" borderId="30" xfId="2" applyFont="1" applyFill="1" applyBorder="1"/>
    <xf numFmtId="43" fontId="0" fillId="6" borderId="33" xfId="2" applyFont="1" applyFill="1" applyBorder="1"/>
    <xf numFmtId="0" fontId="0" fillId="7" borderId="0" xfId="0" applyFill="1"/>
    <xf numFmtId="0" fontId="42" fillId="7" borderId="0" xfId="0" applyFont="1" applyFill="1"/>
    <xf numFmtId="0" fontId="19" fillId="7" borderId="22" xfId="0" applyFont="1" applyFill="1" applyBorder="1" applyAlignment="1" applyProtection="1">
      <alignment horizontal="center" vertical="center"/>
      <protection locked="0"/>
    </xf>
    <xf numFmtId="49" fontId="19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7" borderId="22" xfId="0" applyFont="1" applyFill="1" applyBorder="1" applyAlignment="1" applyProtection="1">
      <alignment horizontal="left" vertical="center" wrapText="1"/>
      <protection locked="0"/>
    </xf>
    <xf numFmtId="0" fontId="19" fillId="7" borderId="22" xfId="0" applyFont="1" applyFill="1" applyBorder="1" applyAlignment="1" applyProtection="1">
      <alignment horizontal="center" vertical="center" wrapText="1"/>
      <protection locked="0"/>
    </xf>
    <xf numFmtId="167" fontId="19" fillId="7" borderId="22" xfId="0" applyNumberFormat="1" applyFont="1" applyFill="1" applyBorder="1" applyAlignment="1" applyProtection="1">
      <alignment vertical="center"/>
      <protection locked="0"/>
    </xf>
    <xf numFmtId="4" fontId="19" fillId="7" borderId="22" xfId="0" applyNumberFormat="1" applyFont="1" applyFill="1" applyBorder="1" applyAlignment="1" applyProtection="1">
      <alignment vertical="center"/>
      <protection locked="0"/>
    </xf>
    <xf numFmtId="0" fontId="0" fillId="7" borderId="0" xfId="0" applyFont="1" applyFill="1" applyAlignment="1">
      <alignment vertical="center"/>
    </xf>
    <xf numFmtId="0" fontId="33" fillId="7" borderId="0" xfId="0" applyFont="1" applyFill="1" applyAlignment="1">
      <alignment horizontal="left" vertical="center"/>
    </xf>
    <xf numFmtId="0" fontId="34" fillId="7" borderId="0" xfId="0" applyFont="1" applyFill="1" applyAlignment="1">
      <alignment vertical="center" wrapText="1"/>
    </xf>
    <xf numFmtId="0" fontId="9" fillId="7" borderId="0" xfId="0" applyFont="1" applyFill="1" applyAlignment="1">
      <alignment vertical="center"/>
    </xf>
    <xf numFmtId="0" fontId="9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 wrapText="1"/>
    </xf>
    <xf numFmtId="167" fontId="9" fillId="7" borderId="0" xfId="0" applyNumberFormat="1" applyFont="1" applyFill="1" applyAlignment="1">
      <alignment vertical="center"/>
    </xf>
    <xf numFmtId="0" fontId="35" fillId="7" borderId="22" xfId="0" applyFont="1" applyFill="1" applyBorder="1" applyAlignment="1" applyProtection="1">
      <alignment horizontal="center" vertical="center"/>
      <protection locked="0"/>
    </xf>
    <xf numFmtId="49" fontId="35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35" fillId="7" borderId="22" xfId="0" applyFont="1" applyFill="1" applyBorder="1" applyAlignment="1" applyProtection="1">
      <alignment horizontal="left" vertical="center" wrapText="1"/>
      <protection locked="0"/>
    </xf>
    <xf numFmtId="0" fontId="35" fillId="7" borderId="22" xfId="0" applyFont="1" applyFill="1" applyBorder="1" applyAlignment="1" applyProtection="1">
      <alignment horizontal="center" vertical="center" wrapText="1"/>
      <protection locked="0"/>
    </xf>
    <xf numFmtId="167" fontId="35" fillId="7" borderId="22" xfId="0" applyNumberFormat="1" applyFont="1" applyFill="1" applyBorder="1" applyAlignment="1" applyProtection="1">
      <alignment vertical="center"/>
      <protection locked="0"/>
    </xf>
    <xf numFmtId="4" fontId="35" fillId="7" borderId="22" xfId="0" applyNumberFormat="1" applyFont="1" applyFill="1" applyBorder="1" applyAlignment="1" applyProtection="1">
      <alignment vertical="center"/>
      <protection locked="0"/>
    </xf>
    <xf numFmtId="0" fontId="36" fillId="7" borderId="22" xfId="0" applyFont="1" applyFill="1" applyBorder="1" applyAlignment="1" applyProtection="1">
      <alignment vertical="center"/>
      <protection locked="0"/>
    </xf>
    <xf numFmtId="0" fontId="10" fillId="7" borderId="0" xfId="0" applyFont="1" applyFill="1" applyAlignment="1">
      <alignment vertical="center"/>
    </xf>
    <xf numFmtId="0" fontId="10" fillId="7" borderId="0" xfId="0" applyFont="1" applyFill="1" applyAlignment="1">
      <alignment horizontal="left" vertical="center"/>
    </xf>
    <xf numFmtId="0" fontId="10" fillId="7" borderId="0" xfId="0" applyFont="1" applyFill="1" applyAlignment="1">
      <alignment horizontal="left" vertical="center" wrapText="1"/>
    </xf>
    <xf numFmtId="167" fontId="10" fillId="7" borderId="0" xfId="0" applyNumberFormat="1" applyFont="1" applyFill="1" applyAlignment="1">
      <alignment vertical="center"/>
    </xf>
    <xf numFmtId="0" fontId="8" fillId="7" borderId="0" xfId="0" applyFont="1" applyFill="1" applyAlignment="1"/>
    <xf numFmtId="0" fontId="8" fillId="7" borderId="0" xfId="0" applyFont="1" applyFill="1" applyAlignment="1">
      <alignment horizontal="left"/>
    </xf>
    <xf numFmtId="0" fontId="7" fillId="7" borderId="0" xfId="0" applyFont="1" applyFill="1" applyAlignment="1">
      <alignment horizontal="left"/>
    </xf>
    <xf numFmtId="4" fontId="7" fillId="7" borderId="0" xfId="0" applyNumberFormat="1" applyFont="1" applyFill="1" applyAlignment="1"/>
    <xf numFmtId="0" fontId="41" fillId="7" borderId="22" xfId="0" applyFont="1" applyFill="1" applyBorder="1" applyAlignment="1" applyProtection="1">
      <alignment horizontal="center" vertical="center"/>
      <protection locked="0"/>
    </xf>
    <xf numFmtId="49" fontId="41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41" fillId="7" borderId="22" xfId="0" applyFont="1" applyFill="1" applyBorder="1" applyAlignment="1" applyProtection="1">
      <alignment horizontal="left" vertical="center" wrapText="1"/>
      <protection locked="0"/>
    </xf>
    <xf numFmtId="0" fontId="41" fillId="7" borderId="22" xfId="0" applyFont="1" applyFill="1" applyBorder="1" applyAlignment="1" applyProtection="1">
      <alignment horizontal="center" vertical="center" wrapText="1"/>
      <protection locked="0"/>
    </xf>
    <xf numFmtId="167" fontId="41" fillId="7" borderId="22" xfId="0" applyNumberFormat="1" applyFont="1" applyFill="1" applyBorder="1" applyAlignment="1" applyProtection="1">
      <alignment vertical="center"/>
      <protection locked="0"/>
    </xf>
    <xf numFmtId="4" fontId="41" fillId="7" borderId="22" xfId="0" applyNumberFormat="1" applyFont="1" applyFill="1" applyBorder="1" applyAlignment="1" applyProtection="1">
      <alignment vertical="center"/>
      <protection locked="0"/>
    </xf>
    <xf numFmtId="0" fontId="0" fillId="7" borderId="10" xfId="0" applyFont="1" applyFill="1" applyBorder="1" applyAlignment="1">
      <alignment vertical="center"/>
    </xf>
    <xf numFmtId="168" fontId="0" fillId="7" borderId="0" xfId="0" applyNumberFormat="1" applyFill="1"/>
    <xf numFmtId="0" fontId="0" fillId="8" borderId="36" xfId="0" applyFill="1" applyBorder="1"/>
    <xf numFmtId="0" fontId="0" fillId="8" borderId="37" xfId="0" applyFill="1" applyBorder="1"/>
    <xf numFmtId="43" fontId="0" fillId="0" borderId="38" xfId="2" applyFont="1" applyBorder="1"/>
    <xf numFmtId="43" fontId="0" fillId="0" borderId="39" xfId="2" applyFont="1" applyBorder="1"/>
    <xf numFmtId="43" fontId="0" fillId="0" borderId="40" xfId="2" applyFont="1" applyBorder="1"/>
    <xf numFmtId="43" fontId="0" fillId="0" borderId="41" xfId="2" applyFont="1" applyBorder="1"/>
    <xf numFmtId="43" fontId="0" fillId="8" borderId="42" xfId="2" applyFont="1" applyFill="1" applyBorder="1"/>
    <xf numFmtId="43" fontId="0" fillId="8" borderId="43" xfId="2" applyFont="1" applyFill="1" applyBorder="1"/>
    <xf numFmtId="0" fontId="0" fillId="0" borderId="26" xfId="0" applyFill="1" applyBorder="1"/>
    <xf numFmtId="43" fontId="0" fillId="0" borderId="25" xfId="2" applyFont="1" applyFill="1" applyBorder="1"/>
    <xf numFmtId="43" fontId="0" fillId="0" borderId="0" xfId="2" applyFont="1" applyFill="1" applyBorder="1"/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/>
    </xf>
    <xf numFmtId="9" fontId="0" fillId="6" borderId="31" xfId="0" applyNumberFormat="1" applyFill="1" applyBorder="1" applyAlignment="1">
      <alignment horizontal="center"/>
    </xf>
    <xf numFmtId="43" fontId="43" fillId="7" borderId="32" xfId="2" applyFont="1" applyFill="1" applyBorder="1"/>
    <xf numFmtId="4" fontId="19" fillId="9" borderId="22" xfId="0" applyNumberFormat="1" applyFont="1" applyFill="1" applyBorder="1" applyAlignment="1" applyProtection="1">
      <alignment vertical="center"/>
      <protection locked="0"/>
    </xf>
    <xf numFmtId="4" fontId="35" fillId="9" borderId="22" xfId="0" applyNumberFormat="1" applyFont="1" applyFill="1" applyBorder="1" applyAlignment="1" applyProtection="1">
      <alignment vertical="center"/>
      <protection locked="0"/>
    </xf>
    <xf numFmtId="4" fontId="41" fillId="9" borderId="22" xfId="0" applyNumberFormat="1" applyFont="1" applyFill="1" applyBorder="1" applyAlignment="1" applyProtection="1">
      <alignment vertical="center"/>
      <protection locked="0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9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0" fontId="19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0" fontId="0" fillId="6" borderId="35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38" fillId="5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3">
    <cellStyle name="Čárka" xfId="2" builtinId="3"/>
    <cellStyle name="Hypertextový odkaz" xfId="1" builtinId="8"/>
    <cellStyle name="Normální" xfId="0" builtinId="0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view="pageBreakPreview" zoomScale="6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309" t="s">
        <v>6</v>
      </c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S2" s="16" t="s">
        <v>7</v>
      </c>
      <c r="BT2" s="16" t="s">
        <v>8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 x14ac:dyDescent="0.2">
      <c r="B4" s="19"/>
      <c r="D4" s="20" t="s">
        <v>10</v>
      </c>
      <c r="AR4" s="19"/>
      <c r="AS4" s="21" t="s">
        <v>11</v>
      </c>
      <c r="BS4" s="16" t="s">
        <v>12</v>
      </c>
    </row>
    <row r="5" spans="1:74" s="1" customFormat="1" ht="12" customHeight="1" x14ac:dyDescent="0.2">
      <c r="B5" s="19"/>
      <c r="D5" s="22" t="s">
        <v>13</v>
      </c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19"/>
      <c r="BS5" s="16" t="s">
        <v>7</v>
      </c>
    </row>
    <row r="6" spans="1:74" s="1" customFormat="1" ht="36.950000000000003" customHeight="1" x14ac:dyDescent="0.2">
      <c r="B6" s="19"/>
      <c r="D6" s="24" t="s">
        <v>15</v>
      </c>
      <c r="K6" s="297" t="s">
        <v>16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19"/>
      <c r="BS6" s="16" t="s">
        <v>7</v>
      </c>
    </row>
    <row r="7" spans="1:74" s="1" customFormat="1" ht="12" customHeight="1" x14ac:dyDescent="0.2">
      <c r="B7" s="19"/>
      <c r="D7" s="25" t="s">
        <v>17</v>
      </c>
      <c r="K7" s="23" t="s">
        <v>1</v>
      </c>
      <c r="AK7" s="25" t="s">
        <v>18</v>
      </c>
      <c r="AN7" s="23" t="s">
        <v>1</v>
      </c>
      <c r="AR7" s="19"/>
      <c r="BS7" s="16" t="s">
        <v>7</v>
      </c>
    </row>
    <row r="8" spans="1:74" s="1" customFormat="1" ht="12" customHeight="1" x14ac:dyDescent="0.2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s="1" customFormat="1" ht="14.45" customHeight="1" x14ac:dyDescent="0.2">
      <c r="B9" s="19"/>
      <c r="AR9" s="19"/>
      <c r="BS9" s="16" t="s">
        <v>7</v>
      </c>
    </row>
    <row r="10" spans="1:74" s="1" customFormat="1" ht="12" customHeight="1" x14ac:dyDescent="0.2">
      <c r="B10" s="19"/>
      <c r="D10" s="25" t="s">
        <v>23</v>
      </c>
      <c r="AK10" s="25" t="s">
        <v>24</v>
      </c>
      <c r="AN10" s="23" t="s">
        <v>25</v>
      </c>
      <c r="AR10" s="19"/>
      <c r="BS10" s="16" t="s">
        <v>7</v>
      </c>
    </row>
    <row r="11" spans="1:74" s="1" customFormat="1" ht="18.399999999999999" customHeight="1" x14ac:dyDescent="0.2">
      <c r="B11" s="19"/>
      <c r="E11" s="23" t="s">
        <v>26</v>
      </c>
      <c r="AK11" s="25" t="s">
        <v>27</v>
      </c>
      <c r="AN11" s="23" t="s">
        <v>1</v>
      </c>
      <c r="AR11" s="19"/>
      <c r="BS11" s="16" t="s">
        <v>7</v>
      </c>
    </row>
    <row r="12" spans="1:74" s="1" customFormat="1" ht="6.95" customHeight="1" x14ac:dyDescent="0.2">
      <c r="B12" s="19"/>
      <c r="AR12" s="19"/>
      <c r="BS12" s="16" t="s">
        <v>7</v>
      </c>
    </row>
    <row r="13" spans="1:74" s="1" customFormat="1" ht="12" customHeight="1" x14ac:dyDescent="0.2">
      <c r="B13" s="19"/>
      <c r="D13" s="25" t="s">
        <v>28</v>
      </c>
      <c r="AK13" s="25" t="s">
        <v>24</v>
      </c>
      <c r="AN13" s="23" t="s">
        <v>1</v>
      </c>
      <c r="AR13" s="19"/>
      <c r="BS13" s="16" t="s">
        <v>7</v>
      </c>
    </row>
    <row r="14" spans="1:74" ht="12.75" x14ac:dyDescent="0.2">
      <c r="B14" s="19"/>
      <c r="E14" s="23" t="s">
        <v>29</v>
      </c>
      <c r="AK14" s="25" t="s">
        <v>27</v>
      </c>
      <c r="AN14" s="23" t="s">
        <v>1</v>
      </c>
      <c r="AR14" s="19"/>
      <c r="BS14" s="16" t="s">
        <v>7</v>
      </c>
    </row>
    <row r="15" spans="1:74" s="1" customFormat="1" ht="6.95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30</v>
      </c>
      <c r="AK16" s="25" t="s">
        <v>24</v>
      </c>
      <c r="AN16" s="23" t="s">
        <v>31</v>
      </c>
      <c r="AR16" s="19"/>
      <c r="BS16" s="16" t="s">
        <v>3</v>
      </c>
    </row>
    <row r="17" spans="1:71" s="1" customFormat="1" ht="18.399999999999999" customHeight="1" x14ac:dyDescent="0.2">
      <c r="B17" s="19"/>
      <c r="E17" s="23" t="s">
        <v>32</v>
      </c>
      <c r="AK17" s="25" t="s">
        <v>27</v>
      </c>
      <c r="AN17" s="23" t="s">
        <v>1</v>
      </c>
      <c r="AR17" s="19"/>
      <c r="BS17" s="16" t="s">
        <v>4</v>
      </c>
    </row>
    <row r="18" spans="1:71" s="1" customFormat="1" ht="6.95" customHeight="1" x14ac:dyDescent="0.2">
      <c r="B18" s="19"/>
      <c r="AR18" s="19"/>
      <c r="BS18" s="16" t="s">
        <v>7</v>
      </c>
    </row>
    <row r="19" spans="1:71" s="1" customFormat="1" ht="12" customHeight="1" x14ac:dyDescent="0.2">
      <c r="B19" s="19"/>
      <c r="D19" s="25" t="s">
        <v>33</v>
      </c>
      <c r="AK19" s="25" t="s">
        <v>24</v>
      </c>
      <c r="AN19" s="23" t="s">
        <v>1</v>
      </c>
      <c r="AR19" s="19"/>
      <c r="BS19" s="16" t="s">
        <v>7</v>
      </c>
    </row>
    <row r="20" spans="1:71" s="1" customFormat="1" ht="18.399999999999999" customHeight="1" x14ac:dyDescent="0.2">
      <c r="B20" s="19"/>
      <c r="E20" s="23" t="s">
        <v>29</v>
      </c>
      <c r="AK20" s="25" t="s">
        <v>27</v>
      </c>
      <c r="AN20" s="23" t="s">
        <v>1</v>
      </c>
      <c r="AR20" s="19"/>
      <c r="BS20" s="16" t="s">
        <v>3</v>
      </c>
    </row>
    <row r="21" spans="1:71" s="1" customFormat="1" ht="6.95" customHeight="1" x14ac:dyDescent="0.2">
      <c r="B21" s="19"/>
      <c r="AR21" s="19"/>
    </row>
    <row r="22" spans="1:71" s="1" customFormat="1" ht="12" customHeight="1" x14ac:dyDescent="0.2">
      <c r="B22" s="19"/>
      <c r="D22" s="25" t="s">
        <v>34</v>
      </c>
      <c r="AR22" s="19"/>
    </row>
    <row r="23" spans="1:71" s="1" customFormat="1" ht="16.5" customHeight="1" x14ac:dyDescent="0.2">
      <c r="B23" s="19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R23" s="19"/>
    </row>
    <row r="24" spans="1:71" s="1" customFormat="1" ht="6.95" customHeight="1" x14ac:dyDescent="0.2">
      <c r="B24" s="19"/>
      <c r="AR24" s="19"/>
    </row>
    <row r="25" spans="1:71" s="1" customFormat="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 x14ac:dyDescent="0.2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99">
        <f>ROUND(AG94,2)</f>
        <v>0</v>
      </c>
      <c r="AL26" s="300"/>
      <c r="AM26" s="300"/>
      <c r="AN26" s="300"/>
      <c r="AO26" s="300"/>
      <c r="AP26" s="28"/>
      <c r="AQ26" s="28"/>
      <c r="AR26" s="29"/>
      <c r="BG26" s="28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8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01" t="s">
        <v>36</v>
      </c>
      <c r="M28" s="301"/>
      <c r="N28" s="301"/>
      <c r="O28" s="301"/>
      <c r="P28" s="301"/>
      <c r="Q28" s="28"/>
      <c r="R28" s="28"/>
      <c r="S28" s="28"/>
      <c r="T28" s="28"/>
      <c r="U28" s="28"/>
      <c r="V28" s="28"/>
      <c r="W28" s="301" t="s">
        <v>37</v>
      </c>
      <c r="X28" s="301"/>
      <c r="Y28" s="301"/>
      <c r="Z28" s="301"/>
      <c r="AA28" s="301"/>
      <c r="AB28" s="301"/>
      <c r="AC28" s="301"/>
      <c r="AD28" s="301"/>
      <c r="AE28" s="301"/>
      <c r="AF28" s="28"/>
      <c r="AG28" s="28"/>
      <c r="AH28" s="28"/>
      <c r="AI28" s="28"/>
      <c r="AJ28" s="28"/>
      <c r="AK28" s="301" t="s">
        <v>38</v>
      </c>
      <c r="AL28" s="301"/>
      <c r="AM28" s="301"/>
      <c r="AN28" s="301"/>
      <c r="AO28" s="301"/>
      <c r="AP28" s="28"/>
      <c r="AQ28" s="28"/>
      <c r="AR28" s="29"/>
      <c r="BG28" s="28"/>
    </row>
    <row r="29" spans="1:71" s="3" customFormat="1" ht="14.45" customHeight="1" x14ac:dyDescent="0.2">
      <c r="B29" s="33"/>
      <c r="D29" s="25" t="s">
        <v>39</v>
      </c>
      <c r="F29" s="25" t="s">
        <v>40</v>
      </c>
      <c r="L29" s="304">
        <v>0.21</v>
      </c>
      <c r="M29" s="303"/>
      <c r="N29" s="303"/>
      <c r="O29" s="303"/>
      <c r="P29" s="303"/>
      <c r="W29" s="302">
        <f>ROUND(BB94,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ROUND(AX94, 2)</f>
        <v>0</v>
      </c>
      <c r="AL29" s="303"/>
      <c r="AM29" s="303"/>
      <c r="AN29" s="303"/>
      <c r="AO29" s="303"/>
      <c r="AR29" s="33"/>
    </row>
    <row r="30" spans="1:71" s="3" customFormat="1" ht="14.45" customHeight="1" x14ac:dyDescent="0.2">
      <c r="B30" s="33"/>
      <c r="F30" s="25" t="s">
        <v>41</v>
      </c>
      <c r="L30" s="304">
        <v>0.15</v>
      </c>
      <c r="M30" s="303"/>
      <c r="N30" s="303"/>
      <c r="O30" s="303"/>
      <c r="P30" s="303"/>
      <c r="W30" s="302">
        <f>ROUND(BC94,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ROUND(AY94, 2)</f>
        <v>0</v>
      </c>
      <c r="AL30" s="303"/>
      <c r="AM30" s="303"/>
      <c r="AN30" s="303"/>
      <c r="AO30" s="303"/>
      <c r="AR30" s="33"/>
    </row>
    <row r="31" spans="1:71" s="3" customFormat="1" ht="14.45" hidden="1" customHeight="1" x14ac:dyDescent="0.2">
      <c r="B31" s="33"/>
      <c r="F31" s="25" t="s">
        <v>42</v>
      </c>
      <c r="L31" s="304">
        <v>0.21</v>
      </c>
      <c r="M31" s="303"/>
      <c r="N31" s="303"/>
      <c r="O31" s="303"/>
      <c r="P31" s="303"/>
      <c r="W31" s="302">
        <f>ROUND(BD94,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3"/>
    </row>
    <row r="32" spans="1:71" s="3" customFormat="1" ht="14.45" hidden="1" customHeight="1" x14ac:dyDescent="0.2">
      <c r="B32" s="33"/>
      <c r="F32" s="25" t="s">
        <v>43</v>
      </c>
      <c r="L32" s="304">
        <v>0.15</v>
      </c>
      <c r="M32" s="303"/>
      <c r="N32" s="303"/>
      <c r="O32" s="303"/>
      <c r="P32" s="303"/>
      <c r="W32" s="302">
        <f>ROUND(BE94,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3"/>
    </row>
    <row r="33" spans="1:59" s="3" customFormat="1" ht="14.45" hidden="1" customHeight="1" x14ac:dyDescent="0.2">
      <c r="B33" s="33"/>
      <c r="F33" s="25" t="s">
        <v>44</v>
      </c>
      <c r="L33" s="304">
        <v>0</v>
      </c>
      <c r="M33" s="303"/>
      <c r="N33" s="303"/>
      <c r="O33" s="303"/>
      <c r="P33" s="303"/>
      <c r="W33" s="302">
        <f>ROUND(BF94,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3"/>
    </row>
    <row r="34" spans="1:59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8"/>
    </row>
    <row r="35" spans="1:59" s="2" customFormat="1" ht="25.9" customHeight="1" x14ac:dyDescent="0.2">
      <c r="A35" s="28"/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308" t="s">
        <v>47</v>
      </c>
      <c r="Y35" s="306"/>
      <c r="Z35" s="306"/>
      <c r="AA35" s="306"/>
      <c r="AB35" s="306"/>
      <c r="AC35" s="36"/>
      <c r="AD35" s="36"/>
      <c r="AE35" s="36"/>
      <c r="AF35" s="36"/>
      <c r="AG35" s="36"/>
      <c r="AH35" s="36"/>
      <c r="AI35" s="36"/>
      <c r="AJ35" s="36"/>
      <c r="AK35" s="305">
        <f>SUM(AK26:AK33)</f>
        <v>0</v>
      </c>
      <c r="AL35" s="306"/>
      <c r="AM35" s="306"/>
      <c r="AN35" s="306"/>
      <c r="AO35" s="307"/>
      <c r="AP35" s="34"/>
      <c r="AQ35" s="34"/>
      <c r="AR35" s="29"/>
      <c r="BG35" s="28"/>
    </row>
    <row r="36" spans="1:59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 x14ac:dyDescent="0.2">
      <c r="B38" s="19"/>
      <c r="AR38" s="19"/>
    </row>
    <row r="39" spans="1:59" s="1" customFormat="1" ht="14.45" customHeight="1" x14ac:dyDescent="0.2">
      <c r="B39" s="19"/>
      <c r="AR39" s="19"/>
    </row>
    <row r="40" spans="1:59" s="1" customFormat="1" ht="14.45" customHeight="1" x14ac:dyDescent="0.2">
      <c r="B40" s="19"/>
      <c r="AR40" s="19"/>
    </row>
    <row r="41" spans="1:59" s="1" customFormat="1" ht="14.45" customHeight="1" x14ac:dyDescent="0.2">
      <c r="B41" s="19"/>
      <c r="AR41" s="19"/>
    </row>
    <row r="42" spans="1:59" s="1" customFormat="1" ht="14.45" customHeight="1" x14ac:dyDescent="0.2">
      <c r="B42" s="19"/>
      <c r="AR42" s="19"/>
    </row>
    <row r="43" spans="1:59" s="1" customFormat="1" ht="14.45" customHeight="1" x14ac:dyDescent="0.2">
      <c r="B43" s="19"/>
      <c r="AR43" s="19"/>
    </row>
    <row r="44" spans="1:59" s="1" customFormat="1" ht="14.45" customHeight="1" x14ac:dyDescent="0.2">
      <c r="B44" s="19"/>
      <c r="AR44" s="19"/>
    </row>
    <row r="45" spans="1:59" s="1" customFormat="1" ht="14.45" customHeight="1" x14ac:dyDescent="0.2">
      <c r="B45" s="19"/>
      <c r="AR45" s="19"/>
    </row>
    <row r="46" spans="1:59" s="1" customFormat="1" ht="14.45" customHeight="1" x14ac:dyDescent="0.2">
      <c r="B46" s="19"/>
      <c r="AR46" s="19"/>
    </row>
    <row r="47" spans="1:59" s="1" customFormat="1" ht="14.45" customHeight="1" x14ac:dyDescent="0.2">
      <c r="B47" s="19"/>
      <c r="AR47" s="19"/>
    </row>
    <row r="48" spans="1:59" s="1" customFormat="1" ht="14.45" customHeight="1" x14ac:dyDescent="0.2">
      <c r="B48" s="19"/>
      <c r="AR48" s="19"/>
    </row>
    <row r="49" spans="1:59" s="2" customFormat="1" ht="14.45" customHeight="1" x14ac:dyDescent="0.2">
      <c r="B49" s="38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8"/>
    </row>
    <row r="50" spans="1:59" x14ac:dyDescent="0.2">
      <c r="B50" s="19"/>
      <c r="AR50" s="19"/>
    </row>
    <row r="51" spans="1:59" x14ac:dyDescent="0.2">
      <c r="B51" s="19"/>
      <c r="AR51" s="19"/>
    </row>
    <row r="52" spans="1:59" x14ac:dyDescent="0.2">
      <c r="B52" s="19"/>
      <c r="AR52" s="19"/>
    </row>
    <row r="53" spans="1:59" x14ac:dyDescent="0.2">
      <c r="B53" s="19"/>
      <c r="AR53" s="19"/>
    </row>
    <row r="54" spans="1:59" x14ac:dyDescent="0.2">
      <c r="B54" s="19"/>
      <c r="AR54" s="19"/>
    </row>
    <row r="55" spans="1:59" x14ac:dyDescent="0.2">
      <c r="B55" s="19"/>
      <c r="AR55" s="19"/>
    </row>
    <row r="56" spans="1:59" x14ac:dyDescent="0.2">
      <c r="B56" s="19"/>
      <c r="AR56" s="19"/>
    </row>
    <row r="57" spans="1:59" x14ac:dyDescent="0.2">
      <c r="B57" s="19"/>
      <c r="AR57" s="19"/>
    </row>
    <row r="58" spans="1:59" x14ac:dyDescent="0.2">
      <c r="B58" s="19"/>
      <c r="AR58" s="19"/>
    </row>
    <row r="59" spans="1:59" x14ac:dyDescent="0.2">
      <c r="B59" s="19"/>
      <c r="AR59" s="19"/>
    </row>
    <row r="60" spans="1:59" s="2" customFormat="1" ht="12.75" x14ac:dyDescent="0.2">
      <c r="A60" s="28"/>
      <c r="B60" s="29"/>
      <c r="C60" s="28"/>
      <c r="D60" s="41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50</v>
      </c>
      <c r="AI60" s="31"/>
      <c r="AJ60" s="31"/>
      <c r="AK60" s="31"/>
      <c r="AL60" s="31"/>
      <c r="AM60" s="41" t="s">
        <v>51</v>
      </c>
      <c r="AN60" s="31"/>
      <c r="AO60" s="31"/>
      <c r="AP60" s="28"/>
      <c r="AQ60" s="28"/>
      <c r="AR60" s="29"/>
      <c r="BG60" s="28"/>
    </row>
    <row r="61" spans="1:59" x14ac:dyDescent="0.2">
      <c r="B61" s="19"/>
      <c r="AR61" s="19"/>
    </row>
    <row r="62" spans="1:59" x14ac:dyDescent="0.2">
      <c r="B62" s="19"/>
      <c r="AR62" s="19"/>
    </row>
    <row r="63" spans="1:59" x14ac:dyDescent="0.2">
      <c r="B63" s="19"/>
      <c r="AR63" s="19"/>
    </row>
    <row r="64" spans="1:59" s="2" customFormat="1" ht="12.75" x14ac:dyDescent="0.2">
      <c r="A64" s="28"/>
      <c r="B64" s="29"/>
      <c r="C64" s="28"/>
      <c r="D64" s="39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53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x14ac:dyDescent="0.2">
      <c r="B65" s="19"/>
      <c r="AR65" s="19"/>
    </row>
    <row r="66" spans="1:59" x14ac:dyDescent="0.2">
      <c r="B66" s="19"/>
      <c r="AR66" s="19"/>
    </row>
    <row r="67" spans="1:59" x14ac:dyDescent="0.2">
      <c r="B67" s="19"/>
      <c r="AR67" s="19"/>
    </row>
    <row r="68" spans="1:59" x14ac:dyDescent="0.2">
      <c r="B68" s="19"/>
      <c r="AR68" s="19"/>
    </row>
    <row r="69" spans="1:59" x14ac:dyDescent="0.2">
      <c r="B69" s="19"/>
      <c r="AR69" s="19"/>
    </row>
    <row r="70" spans="1:59" x14ac:dyDescent="0.2">
      <c r="B70" s="19"/>
      <c r="AR70" s="19"/>
    </row>
    <row r="71" spans="1:59" x14ac:dyDescent="0.2">
      <c r="B71" s="19"/>
      <c r="AR71" s="19"/>
    </row>
    <row r="72" spans="1:59" x14ac:dyDescent="0.2">
      <c r="B72" s="19"/>
      <c r="AR72" s="19"/>
    </row>
    <row r="73" spans="1:59" x14ac:dyDescent="0.2">
      <c r="B73" s="19"/>
      <c r="AR73" s="19"/>
    </row>
    <row r="74" spans="1:59" x14ac:dyDescent="0.2">
      <c r="B74" s="19"/>
      <c r="AR74" s="19"/>
    </row>
    <row r="75" spans="1:59" s="2" customFormat="1" ht="12.75" x14ac:dyDescent="0.2">
      <c r="A75" s="28"/>
      <c r="B75" s="29"/>
      <c r="C75" s="28"/>
      <c r="D75" s="41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50</v>
      </c>
      <c r="AI75" s="31"/>
      <c r="AJ75" s="31"/>
      <c r="AK75" s="31"/>
      <c r="AL75" s="31"/>
      <c r="AM75" s="41" t="s">
        <v>51</v>
      </c>
      <c r="AN75" s="31"/>
      <c r="AO75" s="31"/>
      <c r="AP75" s="28"/>
      <c r="AQ75" s="28"/>
      <c r="AR75" s="29"/>
      <c r="BG75" s="28"/>
    </row>
    <row r="76" spans="1:59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1" s="2" customFormat="1" ht="24.95" customHeight="1" x14ac:dyDescent="0.2">
      <c r="A82" s="28"/>
      <c r="B82" s="29"/>
      <c r="C82" s="20" t="s">
        <v>54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1" s="4" customFormat="1" ht="12" customHeight="1" x14ac:dyDescent="0.2">
      <c r="B84" s="47"/>
      <c r="C84" s="25" t="s">
        <v>13</v>
      </c>
      <c r="L84" s="4" t="str">
        <f>K5</f>
        <v>2021043</v>
      </c>
      <c r="AR84" s="47"/>
    </row>
    <row r="85" spans="1:91" s="5" customFormat="1" ht="36.950000000000003" customHeight="1" x14ac:dyDescent="0.2">
      <c r="B85" s="48"/>
      <c r="C85" s="49" t="s">
        <v>15</v>
      </c>
      <c r="L85" s="292" t="str">
        <f>K6</f>
        <v>Revitalizace vybraných prostor v obci Stříbrná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1" s="2" customFormat="1" ht="12" customHeight="1" x14ac:dyDescent="0.2">
      <c r="A87" s="28"/>
      <c r="B87" s="29"/>
      <c r="C87" s="25" t="s">
        <v>19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Stříbrná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21</v>
      </c>
      <c r="AJ87" s="28"/>
      <c r="AK87" s="28"/>
      <c r="AL87" s="28"/>
      <c r="AM87" s="315" t="str">
        <f>IF(AN8= "","",AN8)</f>
        <v>23. 4. 2021</v>
      </c>
      <c r="AN87" s="315"/>
      <c r="AO87" s="28"/>
      <c r="AP87" s="28"/>
      <c r="AQ87" s="28"/>
      <c r="AR87" s="29"/>
      <c r="BG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1" s="2" customFormat="1" ht="15.2" customHeight="1" x14ac:dyDescent="0.2">
      <c r="A89" s="28"/>
      <c r="B89" s="29"/>
      <c r="C89" s="25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Stříbrná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30</v>
      </c>
      <c r="AJ89" s="28"/>
      <c r="AK89" s="28"/>
      <c r="AL89" s="28"/>
      <c r="AM89" s="316" t="str">
        <f>IF(E17="","",E17)</f>
        <v>Ing. Vladimír Dufek</v>
      </c>
      <c r="AN89" s="317"/>
      <c r="AO89" s="317"/>
      <c r="AP89" s="317"/>
      <c r="AQ89" s="28"/>
      <c r="AR89" s="29"/>
      <c r="AS89" s="318" t="s">
        <v>55</v>
      </c>
      <c r="AT89" s="319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3"/>
      <c r="BG89" s="28"/>
    </row>
    <row r="90" spans="1:91" s="2" customFormat="1" ht="15.2" customHeight="1" x14ac:dyDescent="0.2">
      <c r="A90" s="28"/>
      <c r="B90" s="29"/>
      <c r="C90" s="25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33</v>
      </c>
      <c r="AJ90" s="28"/>
      <c r="AK90" s="28"/>
      <c r="AL90" s="28"/>
      <c r="AM90" s="316" t="str">
        <f>IF(E20="","",E20)</f>
        <v xml:space="preserve"> </v>
      </c>
      <c r="AN90" s="317"/>
      <c r="AO90" s="317"/>
      <c r="AP90" s="317"/>
      <c r="AQ90" s="28"/>
      <c r="AR90" s="29"/>
      <c r="AS90" s="320"/>
      <c r="AT90" s="321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5"/>
      <c r="BG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320"/>
      <c r="AT91" s="321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5"/>
      <c r="BG91" s="28"/>
    </row>
    <row r="92" spans="1:91" s="2" customFormat="1" ht="29.25" customHeight="1" x14ac:dyDescent="0.2">
      <c r="A92" s="28"/>
      <c r="B92" s="29"/>
      <c r="C92" s="287" t="s">
        <v>56</v>
      </c>
      <c r="D92" s="288"/>
      <c r="E92" s="288"/>
      <c r="F92" s="288"/>
      <c r="G92" s="288"/>
      <c r="H92" s="56"/>
      <c r="I92" s="291" t="s">
        <v>57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314" t="s">
        <v>58</v>
      </c>
      <c r="AH92" s="288"/>
      <c r="AI92" s="288"/>
      <c r="AJ92" s="288"/>
      <c r="AK92" s="288"/>
      <c r="AL92" s="288"/>
      <c r="AM92" s="288"/>
      <c r="AN92" s="291" t="s">
        <v>59</v>
      </c>
      <c r="AO92" s="288"/>
      <c r="AP92" s="324"/>
      <c r="AQ92" s="57" t="s">
        <v>60</v>
      </c>
      <c r="AR92" s="29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59" t="s">
        <v>72</v>
      </c>
      <c r="BE92" s="59" t="s">
        <v>73</v>
      </c>
      <c r="BF92" s="60" t="s">
        <v>74</v>
      </c>
      <c r="BG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3"/>
      <c r="BG93" s="28"/>
    </row>
    <row r="94" spans="1:91" s="6" customFormat="1" ht="32.450000000000003" customHeight="1" x14ac:dyDescent="0.2">
      <c r="B94" s="64"/>
      <c r="C94" s="65" t="s">
        <v>75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94">
        <f>ROUND(AG95+AG102,2)</f>
        <v>0</v>
      </c>
      <c r="AH94" s="294"/>
      <c r="AI94" s="294"/>
      <c r="AJ94" s="294"/>
      <c r="AK94" s="294"/>
      <c r="AL94" s="294"/>
      <c r="AM94" s="294"/>
      <c r="AN94" s="322">
        <f t="shared" ref="AN94:AN104" si="0">SUM(AG94,AV94)</f>
        <v>0</v>
      </c>
      <c r="AO94" s="322"/>
      <c r="AP94" s="322"/>
      <c r="AQ94" s="68" t="s">
        <v>1</v>
      </c>
      <c r="AR94" s="64"/>
      <c r="AS94" s="69">
        <f>ROUND(AS95+AS102,2)</f>
        <v>0</v>
      </c>
      <c r="AT94" s="70">
        <f>ROUND(AT95+AT102,2)</f>
        <v>0</v>
      </c>
      <c r="AU94" s="71">
        <f>ROUND(AU95+AU102,2)</f>
        <v>0</v>
      </c>
      <c r="AV94" s="71">
        <f t="shared" ref="AV94:AV104" si="1">ROUND(SUM(AX94:AY94),2)</f>
        <v>0</v>
      </c>
      <c r="AW94" s="72">
        <f>ROUND(AW95+AW102,5)</f>
        <v>1344.50398</v>
      </c>
      <c r="AX94" s="71">
        <f>ROUND(BB94*L29,2)</f>
        <v>0</v>
      </c>
      <c r="AY94" s="71">
        <f>ROUND(BC94*L30,2)</f>
        <v>0</v>
      </c>
      <c r="AZ94" s="71">
        <f>ROUND(BD94*L29,2)</f>
        <v>0</v>
      </c>
      <c r="BA94" s="71">
        <f>ROUND(BE94*L30,2)</f>
        <v>0</v>
      </c>
      <c r="BB94" s="71">
        <f>ROUND(BB95+BB102,2)</f>
        <v>0</v>
      </c>
      <c r="BC94" s="71">
        <f>ROUND(BC95+BC102,2)</f>
        <v>0</v>
      </c>
      <c r="BD94" s="71">
        <f>ROUND(BD95+BD102,2)</f>
        <v>0</v>
      </c>
      <c r="BE94" s="71">
        <f>ROUND(BE95+BE102,2)</f>
        <v>0</v>
      </c>
      <c r="BF94" s="73">
        <f>ROUND(BF95+BF102,2)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5</v>
      </c>
      <c r="BX94" s="74" t="s">
        <v>80</v>
      </c>
      <c r="CL94" s="74" t="s">
        <v>1</v>
      </c>
    </row>
    <row r="95" spans="1:91" s="7" customFormat="1" ht="24.75" customHeight="1" x14ac:dyDescent="0.2">
      <c r="B95" s="76"/>
      <c r="C95" s="77"/>
      <c r="D95" s="289" t="s">
        <v>81</v>
      </c>
      <c r="E95" s="289"/>
      <c r="F95" s="289"/>
      <c r="G95" s="289"/>
      <c r="H95" s="289"/>
      <c r="I95" s="78"/>
      <c r="J95" s="289" t="s">
        <v>82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312">
        <f>ROUND(SUM(AG96:AG101),2)</f>
        <v>0</v>
      </c>
      <c r="AH95" s="313"/>
      <c r="AI95" s="313"/>
      <c r="AJ95" s="313"/>
      <c r="AK95" s="313"/>
      <c r="AL95" s="313"/>
      <c r="AM95" s="313"/>
      <c r="AN95" s="323">
        <f t="shared" si="0"/>
        <v>0</v>
      </c>
      <c r="AO95" s="313"/>
      <c r="AP95" s="313"/>
      <c r="AQ95" s="79" t="s">
        <v>83</v>
      </c>
      <c r="AR95" s="76"/>
      <c r="AS95" s="80">
        <f>ROUND(SUM(AS96:AS101),2)</f>
        <v>0</v>
      </c>
      <c r="AT95" s="81">
        <f>ROUND(SUM(AT96:AT101),2)</f>
        <v>0</v>
      </c>
      <c r="AU95" s="82">
        <f>ROUND(SUM(AU96:AU101),2)</f>
        <v>0</v>
      </c>
      <c r="AV95" s="82">
        <f t="shared" si="1"/>
        <v>0</v>
      </c>
      <c r="AW95" s="83">
        <f>ROUND(SUM(AW96:AW101),5)</f>
        <v>1188.7708600000001</v>
      </c>
      <c r="AX95" s="82">
        <f>ROUND(BB95*L29,2)</f>
        <v>0</v>
      </c>
      <c r="AY95" s="82">
        <f>ROUND(BC95*L30,2)</f>
        <v>0</v>
      </c>
      <c r="AZ95" s="82">
        <f>ROUND(BD95*L29,2)</f>
        <v>0</v>
      </c>
      <c r="BA95" s="82">
        <f>ROUND(BE95*L30,2)</f>
        <v>0</v>
      </c>
      <c r="BB95" s="82">
        <f>ROUND(SUM(BB96:BB101),2)</f>
        <v>0</v>
      </c>
      <c r="BC95" s="82">
        <f>ROUND(SUM(BC96:BC101),2)</f>
        <v>0</v>
      </c>
      <c r="BD95" s="82">
        <f>ROUND(SUM(BD96:BD101),2)</f>
        <v>0</v>
      </c>
      <c r="BE95" s="82">
        <f>ROUND(SUM(BE96:BE101),2)</f>
        <v>0</v>
      </c>
      <c r="BF95" s="84">
        <f>ROUND(SUM(BF96:BF101),2)</f>
        <v>0</v>
      </c>
      <c r="BS95" s="85" t="s">
        <v>76</v>
      </c>
      <c r="BT95" s="85" t="s">
        <v>84</v>
      </c>
      <c r="BU95" s="85" t="s">
        <v>78</v>
      </c>
      <c r="BV95" s="85" t="s">
        <v>79</v>
      </c>
      <c r="BW95" s="85" t="s">
        <v>85</v>
      </c>
      <c r="BX95" s="85" t="s">
        <v>5</v>
      </c>
      <c r="CL95" s="85" t="s">
        <v>1</v>
      </c>
      <c r="CM95" s="85" t="s">
        <v>86</v>
      </c>
    </row>
    <row r="96" spans="1:91" s="4" customFormat="1" ht="23.25" customHeight="1" x14ac:dyDescent="0.2">
      <c r="A96" s="86" t="s">
        <v>87</v>
      </c>
      <c r="B96" s="47"/>
      <c r="C96" s="10"/>
      <c r="D96" s="10"/>
      <c r="E96" s="290" t="s">
        <v>88</v>
      </c>
      <c r="F96" s="290"/>
      <c r="G96" s="290"/>
      <c r="H96" s="290"/>
      <c r="I96" s="290"/>
      <c r="J96" s="10"/>
      <c r="K96" s="290" t="s">
        <v>89</v>
      </c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310">
        <f>'SO 01.01 - Výsadba stromů'!K34</f>
        <v>0</v>
      </c>
      <c r="AH96" s="311"/>
      <c r="AI96" s="311"/>
      <c r="AJ96" s="311"/>
      <c r="AK96" s="311"/>
      <c r="AL96" s="311"/>
      <c r="AM96" s="311"/>
      <c r="AN96" s="310">
        <f t="shared" si="0"/>
        <v>0</v>
      </c>
      <c r="AO96" s="311"/>
      <c r="AP96" s="311"/>
      <c r="AQ96" s="87" t="s">
        <v>90</v>
      </c>
      <c r="AR96" s="47"/>
      <c r="AS96" s="88">
        <f>'SO 01.01 - Výsadba stromů'!K32</f>
        <v>0</v>
      </c>
      <c r="AT96" s="89">
        <f>'SO 01.01 - Výsadba stromů'!K33</f>
        <v>0</v>
      </c>
      <c r="AU96" s="89">
        <v>0</v>
      </c>
      <c r="AV96" s="89">
        <f t="shared" si="1"/>
        <v>0</v>
      </c>
      <c r="AW96" s="90">
        <f>'SO 01.01 - Výsadba stromů'!T124</f>
        <v>180.02952499999995</v>
      </c>
      <c r="AX96" s="89">
        <f>'SO 01.01 - Výsadba stromů'!K37</f>
        <v>0</v>
      </c>
      <c r="AY96" s="89">
        <f>'SO 01.01 - Výsadba stromů'!K38</f>
        <v>0</v>
      </c>
      <c r="AZ96" s="89">
        <f>'SO 01.01 - Výsadba stromů'!K39</f>
        <v>0</v>
      </c>
      <c r="BA96" s="89">
        <f>'SO 01.01 - Výsadba stromů'!K40</f>
        <v>0</v>
      </c>
      <c r="BB96" s="89">
        <f>'SO 01.01 - Výsadba stromů'!F37</f>
        <v>0</v>
      </c>
      <c r="BC96" s="89">
        <f>'SO 01.01 - Výsadba stromů'!F38</f>
        <v>0</v>
      </c>
      <c r="BD96" s="89">
        <f>'SO 01.01 - Výsadba stromů'!F39</f>
        <v>0</v>
      </c>
      <c r="BE96" s="89">
        <f>'SO 01.01 - Výsadba stromů'!F40</f>
        <v>0</v>
      </c>
      <c r="BF96" s="91">
        <f>'SO 01.01 - Výsadba stromů'!F41</f>
        <v>0</v>
      </c>
      <c r="BT96" s="23" t="s">
        <v>86</v>
      </c>
      <c r="BV96" s="23" t="s">
        <v>79</v>
      </c>
      <c r="BW96" s="23" t="s">
        <v>91</v>
      </c>
      <c r="BX96" s="23" t="s">
        <v>85</v>
      </c>
      <c r="CL96" s="23" t="s">
        <v>1</v>
      </c>
    </row>
    <row r="97" spans="1:91" s="4" customFormat="1" ht="23.25" customHeight="1" x14ac:dyDescent="0.2">
      <c r="A97" s="86" t="s">
        <v>87</v>
      </c>
      <c r="B97" s="47"/>
      <c r="C97" s="10"/>
      <c r="D97" s="10"/>
      <c r="E97" s="290" t="s">
        <v>92</v>
      </c>
      <c r="F97" s="290"/>
      <c r="G97" s="290"/>
      <c r="H97" s="290"/>
      <c r="I97" s="290"/>
      <c r="J97" s="10"/>
      <c r="K97" s="290" t="s">
        <v>93</v>
      </c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310">
        <f>'SO 01.02 - Výsadba keřů'!K34</f>
        <v>0</v>
      </c>
      <c r="AH97" s="311"/>
      <c r="AI97" s="311"/>
      <c r="AJ97" s="311"/>
      <c r="AK97" s="311"/>
      <c r="AL97" s="311"/>
      <c r="AM97" s="311"/>
      <c r="AN97" s="310">
        <f t="shared" si="0"/>
        <v>0</v>
      </c>
      <c r="AO97" s="311"/>
      <c r="AP97" s="311"/>
      <c r="AQ97" s="87" t="s">
        <v>90</v>
      </c>
      <c r="AR97" s="47"/>
      <c r="AS97" s="88">
        <f>'SO 01.02 - Výsadba keřů'!K32</f>
        <v>0</v>
      </c>
      <c r="AT97" s="89">
        <f>'SO 01.02 - Výsadba keřů'!K33</f>
        <v>0</v>
      </c>
      <c r="AU97" s="89">
        <v>0</v>
      </c>
      <c r="AV97" s="89">
        <f t="shared" si="1"/>
        <v>0</v>
      </c>
      <c r="AW97" s="90">
        <f>'SO 01.02 - Výsadba keřů'!T124</f>
        <v>548.97720800000013</v>
      </c>
      <c r="AX97" s="89">
        <f>'SO 01.02 - Výsadba keřů'!K37</f>
        <v>0</v>
      </c>
      <c r="AY97" s="89">
        <f>'SO 01.02 - Výsadba keřů'!K38</f>
        <v>0</v>
      </c>
      <c r="AZ97" s="89">
        <f>'SO 01.02 - Výsadba keřů'!K39</f>
        <v>0</v>
      </c>
      <c r="BA97" s="89">
        <f>'SO 01.02 - Výsadba keřů'!K40</f>
        <v>0</v>
      </c>
      <c r="BB97" s="89">
        <f>'SO 01.02 - Výsadba keřů'!F37</f>
        <v>0</v>
      </c>
      <c r="BC97" s="89">
        <f>'SO 01.02 - Výsadba keřů'!F38</f>
        <v>0</v>
      </c>
      <c r="BD97" s="89">
        <f>'SO 01.02 - Výsadba keřů'!F39</f>
        <v>0</v>
      </c>
      <c r="BE97" s="89">
        <f>'SO 01.02 - Výsadba keřů'!F40</f>
        <v>0</v>
      </c>
      <c r="BF97" s="91">
        <f>'SO 01.02 - Výsadba keřů'!F41</f>
        <v>0</v>
      </c>
      <c r="BT97" s="23" t="s">
        <v>86</v>
      </c>
      <c r="BV97" s="23" t="s">
        <v>79</v>
      </c>
      <c r="BW97" s="23" t="s">
        <v>94</v>
      </c>
      <c r="BX97" s="23" t="s">
        <v>85</v>
      </c>
      <c r="CL97" s="23" t="s">
        <v>1</v>
      </c>
    </row>
    <row r="98" spans="1:91" s="4" customFormat="1" ht="23.25" customHeight="1" x14ac:dyDescent="0.2">
      <c r="A98" s="86" t="s">
        <v>87</v>
      </c>
      <c r="B98" s="47"/>
      <c r="C98" s="10"/>
      <c r="D98" s="10"/>
      <c r="E98" s="290" t="s">
        <v>95</v>
      </c>
      <c r="F98" s="290"/>
      <c r="G98" s="290"/>
      <c r="H98" s="290"/>
      <c r="I98" s="290"/>
      <c r="J98" s="10"/>
      <c r="K98" s="290" t="s">
        <v>96</v>
      </c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  <c r="X98" s="290"/>
      <c r="Y98" s="290"/>
      <c r="Z98" s="290"/>
      <c r="AA98" s="290"/>
      <c r="AB98" s="290"/>
      <c r="AC98" s="290"/>
      <c r="AD98" s="290"/>
      <c r="AE98" s="290"/>
      <c r="AF98" s="290"/>
      <c r="AG98" s="310">
        <f>'SO 01.03 - Založení trval...'!K34</f>
        <v>0</v>
      </c>
      <c r="AH98" s="311"/>
      <c r="AI98" s="311"/>
      <c r="AJ98" s="311"/>
      <c r="AK98" s="311"/>
      <c r="AL98" s="311"/>
      <c r="AM98" s="311"/>
      <c r="AN98" s="310">
        <f t="shared" si="0"/>
        <v>0</v>
      </c>
      <c r="AO98" s="311"/>
      <c r="AP98" s="311"/>
      <c r="AQ98" s="87" t="s">
        <v>90</v>
      </c>
      <c r="AR98" s="47"/>
      <c r="AS98" s="88">
        <f>'SO 01.03 - Založení trval...'!K32</f>
        <v>0</v>
      </c>
      <c r="AT98" s="89">
        <f>'SO 01.03 - Založení trval...'!K33</f>
        <v>0</v>
      </c>
      <c r="AU98" s="89">
        <v>0</v>
      </c>
      <c r="AV98" s="89">
        <f t="shared" si="1"/>
        <v>0</v>
      </c>
      <c r="AW98" s="90">
        <f>'SO 01.03 - Založení trval...'!T124</f>
        <v>178.63698199999999</v>
      </c>
      <c r="AX98" s="89">
        <f>'SO 01.03 - Založení trval...'!K37</f>
        <v>0</v>
      </c>
      <c r="AY98" s="89">
        <f>'SO 01.03 - Založení trval...'!K38</f>
        <v>0</v>
      </c>
      <c r="AZ98" s="89">
        <f>'SO 01.03 - Založení trval...'!K39</f>
        <v>0</v>
      </c>
      <c r="BA98" s="89">
        <f>'SO 01.03 - Založení trval...'!K40</f>
        <v>0</v>
      </c>
      <c r="BB98" s="89">
        <f>'SO 01.03 - Založení trval...'!F37</f>
        <v>0</v>
      </c>
      <c r="BC98" s="89">
        <f>'SO 01.03 - Založení trval...'!F38</f>
        <v>0</v>
      </c>
      <c r="BD98" s="89">
        <f>'SO 01.03 - Založení trval...'!F39</f>
        <v>0</v>
      </c>
      <c r="BE98" s="89">
        <f>'SO 01.03 - Založení trval...'!F40</f>
        <v>0</v>
      </c>
      <c r="BF98" s="91">
        <f>'SO 01.03 - Založení trval...'!F41</f>
        <v>0</v>
      </c>
      <c r="BT98" s="23" t="s">
        <v>86</v>
      </c>
      <c r="BV98" s="23" t="s">
        <v>79</v>
      </c>
      <c r="BW98" s="23" t="s">
        <v>97</v>
      </c>
      <c r="BX98" s="23" t="s">
        <v>85</v>
      </c>
      <c r="CL98" s="23" t="s">
        <v>1</v>
      </c>
    </row>
    <row r="99" spans="1:91" s="4" customFormat="1" ht="23.25" customHeight="1" x14ac:dyDescent="0.2">
      <c r="A99" s="86" t="s">
        <v>87</v>
      </c>
      <c r="B99" s="47"/>
      <c r="C99" s="10"/>
      <c r="D99" s="10"/>
      <c r="E99" s="290" t="s">
        <v>98</v>
      </c>
      <c r="F99" s="290"/>
      <c r="G99" s="290"/>
      <c r="H99" s="290"/>
      <c r="I99" s="290"/>
      <c r="J99" s="10"/>
      <c r="K99" s="290" t="s">
        <v>99</v>
      </c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310">
        <f>'SO 01.04 - Trávníky a kvě...'!K34</f>
        <v>0</v>
      </c>
      <c r="AH99" s="311"/>
      <c r="AI99" s="311"/>
      <c r="AJ99" s="311"/>
      <c r="AK99" s="311"/>
      <c r="AL99" s="311"/>
      <c r="AM99" s="311"/>
      <c r="AN99" s="310">
        <f t="shared" si="0"/>
        <v>0</v>
      </c>
      <c r="AO99" s="311"/>
      <c r="AP99" s="311"/>
      <c r="AQ99" s="87" t="s">
        <v>90</v>
      </c>
      <c r="AR99" s="47"/>
      <c r="AS99" s="88">
        <f>'SO 01.04 - Trávníky a kvě...'!K32</f>
        <v>0</v>
      </c>
      <c r="AT99" s="89">
        <f>'SO 01.04 - Trávníky a kvě...'!K33</f>
        <v>0</v>
      </c>
      <c r="AU99" s="89">
        <v>0</v>
      </c>
      <c r="AV99" s="89">
        <f t="shared" si="1"/>
        <v>0</v>
      </c>
      <c r="AW99" s="90">
        <f>'SO 01.04 - Trávníky a kvě...'!T123</f>
        <v>276.67362800000001</v>
      </c>
      <c r="AX99" s="89">
        <f>'SO 01.04 - Trávníky a kvě...'!K37</f>
        <v>0</v>
      </c>
      <c r="AY99" s="89">
        <f>'SO 01.04 - Trávníky a kvě...'!K38</f>
        <v>0</v>
      </c>
      <c r="AZ99" s="89">
        <f>'SO 01.04 - Trávníky a kvě...'!K39</f>
        <v>0</v>
      </c>
      <c r="BA99" s="89">
        <f>'SO 01.04 - Trávníky a kvě...'!K40</f>
        <v>0</v>
      </c>
      <c r="BB99" s="89">
        <f>'SO 01.04 - Trávníky a kvě...'!F37</f>
        <v>0</v>
      </c>
      <c r="BC99" s="89">
        <f>'SO 01.04 - Trávníky a kvě...'!F38</f>
        <v>0</v>
      </c>
      <c r="BD99" s="89">
        <f>'SO 01.04 - Trávníky a kvě...'!F39</f>
        <v>0</v>
      </c>
      <c r="BE99" s="89">
        <f>'SO 01.04 - Trávníky a kvě...'!F40</f>
        <v>0</v>
      </c>
      <c r="BF99" s="91">
        <f>'SO 01.04 - Trávníky a kvě...'!F41</f>
        <v>0</v>
      </c>
      <c r="BT99" s="23" t="s">
        <v>86</v>
      </c>
      <c r="BV99" s="23" t="s">
        <v>79</v>
      </c>
      <c r="BW99" s="23" t="s">
        <v>100</v>
      </c>
      <c r="BX99" s="23" t="s">
        <v>85</v>
      </c>
      <c r="CL99" s="23" t="s">
        <v>1</v>
      </c>
    </row>
    <row r="100" spans="1:91" s="4" customFormat="1" ht="23.25" customHeight="1" x14ac:dyDescent="0.2">
      <c r="A100" s="86" t="s">
        <v>87</v>
      </c>
      <c r="B100" s="47"/>
      <c r="C100" s="10"/>
      <c r="D100" s="10"/>
      <c r="E100" s="290" t="s">
        <v>101</v>
      </c>
      <c r="F100" s="290"/>
      <c r="G100" s="290"/>
      <c r="H100" s="290"/>
      <c r="I100" s="290"/>
      <c r="J100" s="10"/>
      <c r="K100" s="290" t="s">
        <v>102</v>
      </c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0"/>
      <c r="X100" s="290"/>
      <c r="Y100" s="290"/>
      <c r="Z100" s="290"/>
      <c r="AA100" s="290"/>
      <c r="AB100" s="290"/>
      <c r="AC100" s="290"/>
      <c r="AD100" s="290"/>
      <c r="AE100" s="290"/>
      <c r="AF100" s="290"/>
      <c r="AG100" s="310">
        <f>'SO 01.05 - Mobiliář'!K34</f>
        <v>0</v>
      </c>
      <c r="AH100" s="311"/>
      <c r="AI100" s="311"/>
      <c r="AJ100" s="311"/>
      <c r="AK100" s="311"/>
      <c r="AL100" s="311"/>
      <c r="AM100" s="311"/>
      <c r="AN100" s="310">
        <f t="shared" si="0"/>
        <v>0</v>
      </c>
      <c r="AO100" s="311"/>
      <c r="AP100" s="311"/>
      <c r="AQ100" s="87" t="s">
        <v>90</v>
      </c>
      <c r="AR100" s="47"/>
      <c r="AS100" s="88">
        <f>'SO 01.05 - Mobiliář'!K32</f>
        <v>0</v>
      </c>
      <c r="AT100" s="89">
        <f>'SO 01.05 - Mobiliář'!K33</f>
        <v>0</v>
      </c>
      <c r="AU100" s="89">
        <v>0</v>
      </c>
      <c r="AV100" s="89">
        <f t="shared" si="1"/>
        <v>0</v>
      </c>
      <c r="AW100" s="90">
        <f>'SO 01.05 - Mobiliář'!T125</f>
        <v>4.4535160000000005</v>
      </c>
      <c r="AX100" s="89">
        <f>'SO 01.05 - Mobiliář'!K37</f>
        <v>0</v>
      </c>
      <c r="AY100" s="89">
        <f>'SO 01.05 - Mobiliář'!K38</f>
        <v>0</v>
      </c>
      <c r="AZ100" s="89">
        <f>'SO 01.05 - Mobiliář'!K39</f>
        <v>0</v>
      </c>
      <c r="BA100" s="89">
        <f>'SO 01.05 - Mobiliář'!K40</f>
        <v>0</v>
      </c>
      <c r="BB100" s="89">
        <f>'SO 01.05 - Mobiliář'!F37</f>
        <v>0</v>
      </c>
      <c r="BC100" s="89">
        <f>'SO 01.05 - Mobiliář'!F38</f>
        <v>0</v>
      </c>
      <c r="BD100" s="89">
        <f>'SO 01.05 - Mobiliář'!F39</f>
        <v>0</v>
      </c>
      <c r="BE100" s="89">
        <f>'SO 01.05 - Mobiliář'!F40</f>
        <v>0</v>
      </c>
      <c r="BF100" s="91">
        <f>'SO 01.05 - Mobiliář'!F41</f>
        <v>0</v>
      </c>
      <c r="BT100" s="23" t="s">
        <v>86</v>
      </c>
      <c r="BV100" s="23" t="s">
        <v>79</v>
      </c>
      <c r="BW100" s="23" t="s">
        <v>103</v>
      </c>
      <c r="BX100" s="23" t="s">
        <v>85</v>
      </c>
      <c r="CL100" s="23" t="s">
        <v>1</v>
      </c>
    </row>
    <row r="101" spans="1:91" s="4" customFormat="1" ht="23.25" customHeight="1" x14ac:dyDescent="0.2">
      <c r="A101" s="86" t="s">
        <v>87</v>
      </c>
      <c r="B101" s="47"/>
      <c r="C101" s="10"/>
      <c r="D101" s="10"/>
      <c r="E101" s="290" t="s">
        <v>104</v>
      </c>
      <c r="F101" s="290"/>
      <c r="G101" s="290"/>
      <c r="H101" s="290"/>
      <c r="I101" s="290"/>
      <c r="J101" s="10"/>
      <c r="K101" s="290" t="s">
        <v>105</v>
      </c>
      <c r="L101" s="290"/>
      <c r="M101" s="290"/>
      <c r="N101" s="290"/>
      <c r="O101" s="290"/>
      <c r="P101" s="290"/>
      <c r="Q101" s="290"/>
      <c r="R101" s="290"/>
      <c r="S101" s="290"/>
      <c r="T101" s="290"/>
      <c r="U101" s="290"/>
      <c r="V101" s="290"/>
      <c r="W101" s="290"/>
      <c r="X101" s="290"/>
      <c r="Y101" s="290"/>
      <c r="Z101" s="290"/>
      <c r="AA101" s="290"/>
      <c r="AB101" s="290"/>
      <c r="AC101" s="290"/>
      <c r="AD101" s="290"/>
      <c r="AE101" s="290"/>
      <c r="AF101" s="290"/>
      <c r="AG101" s="310">
        <f>'SO 01.06 - Následná péče ...'!K34</f>
        <v>0</v>
      </c>
      <c r="AH101" s="311"/>
      <c r="AI101" s="311"/>
      <c r="AJ101" s="311"/>
      <c r="AK101" s="311"/>
      <c r="AL101" s="311"/>
      <c r="AM101" s="311"/>
      <c r="AN101" s="310">
        <f t="shared" si="0"/>
        <v>0</v>
      </c>
      <c r="AO101" s="311"/>
      <c r="AP101" s="311"/>
      <c r="AQ101" s="87" t="s">
        <v>90</v>
      </c>
      <c r="AR101" s="47"/>
      <c r="AS101" s="88">
        <f>'SO 01.06 - Následná péče ...'!K32</f>
        <v>0</v>
      </c>
      <c r="AT101" s="89">
        <f>'SO 01.06 - Následná péče ...'!K33</f>
        <v>0</v>
      </c>
      <c r="AU101" s="89">
        <v>0</v>
      </c>
      <c r="AV101" s="89">
        <f t="shared" si="1"/>
        <v>0</v>
      </c>
      <c r="AW101" s="90">
        <f>'SO 01.06 - Následná péče ...'!T121</f>
        <v>0</v>
      </c>
      <c r="AX101" s="89">
        <f>'SO 01.06 - Následná péče ...'!K37</f>
        <v>0</v>
      </c>
      <c r="AY101" s="89">
        <f>'SO 01.06 - Následná péče ...'!K38</f>
        <v>0</v>
      </c>
      <c r="AZ101" s="89">
        <f>'SO 01.06 - Následná péče ...'!K39</f>
        <v>0</v>
      </c>
      <c r="BA101" s="89">
        <f>'SO 01.06 - Následná péče ...'!K40</f>
        <v>0</v>
      </c>
      <c r="BB101" s="89">
        <f>'SO 01.06 - Následná péče ...'!F37</f>
        <v>0</v>
      </c>
      <c r="BC101" s="89">
        <f>'SO 01.06 - Následná péče ...'!F38</f>
        <v>0</v>
      </c>
      <c r="BD101" s="89">
        <f>'SO 01.06 - Následná péče ...'!F39</f>
        <v>0</v>
      </c>
      <c r="BE101" s="89">
        <f>'SO 01.06 - Následná péče ...'!F40</f>
        <v>0</v>
      </c>
      <c r="BF101" s="91">
        <f>'SO 01.06 - Následná péče ...'!F41</f>
        <v>0</v>
      </c>
      <c r="BT101" s="23" t="s">
        <v>86</v>
      </c>
      <c r="BV101" s="23" t="s">
        <v>79</v>
      </c>
      <c r="BW101" s="23" t="s">
        <v>106</v>
      </c>
      <c r="BX101" s="23" t="s">
        <v>85</v>
      </c>
      <c r="CL101" s="23" t="s">
        <v>1</v>
      </c>
    </row>
    <row r="102" spans="1:91" s="7" customFormat="1" ht="16.5" customHeight="1" x14ac:dyDescent="0.2">
      <c r="B102" s="76"/>
      <c r="C102" s="77"/>
      <c r="D102" s="289" t="s">
        <v>107</v>
      </c>
      <c r="E102" s="289"/>
      <c r="F102" s="289"/>
      <c r="G102" s="289"/>
      <c r="H102" s="289"/>
      <c r="I102" s="78"/>
      <c r="J102" s="289" t="s">
        <v>108</v>
      </c>
      <c r="K102" s="289"/>
      <c r="L102" s="289"/>
      <c r="M102" s="289"/>
      <c r="N102" s="289"/>
      <c r="O102" s="289"/>
      <c r="P102" s="289"/>
      <c r="Q102" s="289"/>
      <c r="R102" s="289"/>
      <c r="S102" s="289"/>
      <c r="T102" s="289"/>
      <c r="U102" s="289"/>
      <c r="V102" s="289"/>
      <c r="W102" s="289"/>
      <c r="X102" s="289"/>
      <c r="Y102" s="289"/>
      <c r="Z102" s="289"/>
      <c r="AA102" s="289"/>
      <c r="AB102" s="289"/>
      <c r="AC102" s="289"/>
      <c r="AD102" s="289"/>
      <c r="AE102" s="289"/>
      <c r="AF102" s="289"/>
      <c r="AG102" s="312">
        <f>ROUND(SUM(AG103:AG104),2)</f>
        <v>0</v>
      </c>
      <c r="AH102" s="313"/>
      <c r="AI102" s="313"/>
      <c r="AJ102" s="313"/>
      <c r="AK102" s="313"/>
      <c r="AL102" s="313"/>
      <c r="AM102" s="313"/>
      <c r="AN102" s="323">
        <f t="shared" si="0"/>
        <v>0</v>
      </c>
      <c r="AO102" s="313"/>
      <c r="AP102" s="313"/>
      <c r="AQ102" s="79" t="s">
        <v>83</v>
      </c>
      <c r="AR102" s="76"/>
      <c r="AS102" s="80">
        <f>ROUND(SUM(AS103:AS104),2)</f>
        <v>0</v>
      </c>
      <c r="AT102" s="81">
        <f>ROUND(SUM(AT103:AT104),2)</f>
        <v>0</v>
      </c>
      <c r="AU102" s="82">
        <f>ROUND(SUM(AU103:AU104),2)</f>
        <v>0</v>
      </c>
      <c r="AV102" s="82">
        <f t="shared" si="1"/>
        <v>0</v>
      </c>
      <c r="AW102" s="83">
        <f>ROUND(SUM(AW103:AW104),5)</f>
        <v>155.73312000000001</v>
      </c>
      <c r="AX102" s="82">
        <f>ROUND(BB102*L29,2)</f>
        <v>0</v>
      </c>
      <c r="AY102" s="82">
        <f>ROUND(BC102*L30,2)</f>
        <v>0</v>
      </c>
      <c r="AZ102" s="82">
        <f>ROUND(BD102*L29,2)</f>
        <v>0</v>
      </c>
      <c r="BA102" s="82">
        <f>ROUND(BE102*L30,2)</f>
        <v>0</v>
      </c>
      <c r="BB102" s="82">
        <f>ROUND(SUM(BB103:BB104),2)</f>
        <v>0</v>
      </c>
      <c r="BC102" s="82">
        <f>ROUND(SUM(BC103:BC104),2)</f>
        <v>0</v>
      </c>
      <c r="BD102" s="82">
        <f>ROUND(SUM(BD103:BD104),2)</f>
        <v>0</v>
      </c>
      <c r="BE102" s="82">
        <f>ROUND(SUM(BE103:BE104),2)</f>
        <v>0</v>
      </c>
      <c r="BF102" s="84">
        <f>ROUND(SUM(BF103:BF104),2)</f>
        <v>0</v>
      </c>
      <c r="BS102" s="85" t="s">
        <v>76</v>
      </c>
      <c r="BT102" s="85" t="s">
        <v>84</v>
      </c>
      <c r="BU102" s="85" t="s">
        <v>78</v>
      </c>
      <c r="BV102" s="85" t="s">
        <v>79</v>
      </c>
      <c r="BW102" s="85" t="s">
        <v>109</v>
      </c>
      <c r="BX102" s="85" t="s">
        <v>5</v>
      </c>
      <c r="CL102" s="85" t="s">
        <v>1</v>
      </c>
      <c r="CM102" s="85" t="s">
        <v>86</v>
      </c>
    </row>
    <row r="103" spans="1:91" s="4" customFormat="1" ht="23.25" customHeight="1" x14ac:dyDescent="0.2">
      <c r="A103" s="86" t="s">
        <v>87</v>
      </c>
      <c r="B103" s="47"/>
      <c r="C103" s="10"/>
      <c r="D103" s="10"/>
      <c r="E103" s="290" t="s">
        <v>110</v>
      </c>
      <c r="F103" s="290"/>
      <c r="G103" s="290"/>
      <c r="H103" s="290"/>
      <c r="I103" s="290"/>
      <c r="J103" s="10"/>
      <c r="K103" s="290" t="s">
        <v>111</v>
      </c>
      <c r="L103" s="290"/>
      <c r="M103" s="290"/>
      <c r="N103" s="290"/>
      <c r="O103" s="290"/>
      <c r="P103" s="290"/>
      <c r="Q103" s="290"/>
      <c r="R103" s="290"/>
      <c r="S103" s="290"/>
      <c r="T103" s="290"/>
      <c r="U103" s="290"/>
      <c r="V103" s="290"/>
      <c r="W103" s="290"/>
      <c r="X103" s="290"/>
      <c r="Y103" s="290"/>
      <c r="Z103" s="290"/>
      <c r="AA103" s="290"/>
      <c r="AB103" s="290"/>
      <c r="AC103" s="290"/>
      <c r="AD103" s="290"/>
      <c r="AE103" s="290"/>
      <c r="AF103" s="290"/>
      <c r="AG103" s="310">
        <f>'SO 02.01 - Výsadba stromů...'!K34</f>
        <v>0</v>
      </c>
      <c r="AH103" s="311"/>
      <c r="AI103" s="311"/>
      <c r="AJ103" s="311"/>
      <c r="AK103" s="311"/>
      <c r="AL103" s="311"/>
      <c r="AM103" s="311"/>
      <c r="AN103" s="310">
        <f t="shared" si="0"/>
        <v>0</v>
      </c>
      <c r="AO103" s="311"/>
      <c r="AP103" s="311"/>
      <c r="AQ103" s="87" t="s">
        <v>90</v>
      </c>
      <c r="AR103" s="47"/>
      <c r="AS103" s="88">
        <f>'SO 02.01 - Výsadba stromů...'!K32</f>
        <v>0</v>
      </c>
      <c r="AT103" s="89">
        <f>'SO 02.01 - Výsadba stromů...'!K33</f>
        <v>0</v>
      </c>
      <c r="AU103" s="89">
        <v>0</v>
      </c>
      <c r="AV103" s="89">
        <f t="shared" si="1"/>
        <v>0</v>
      </c>
      <c r="AW103" s="90">
        <f>'SO 02.01 - Výsadba stromů...'!T124</f>
        <v>155.733124</v>
      </c>
      <c r="AX103" s="89">
        <f>'SO 02.01 - Výsadba stromů...'!K37</f>
        <v>0</v>
      </c>
      <c r="AY103" s="89">
        <f>'SO 02.01 - Výsadba stromů...'!K38</f>
        <v>0</v>
      </c>
      <c r="AZ103" s="89">
        <f>'SO 02.01 - Výsadba stromů...'!K39</f>
        <v>0</v>
      </c>
      <c r="BA103" s="89">
        <f>'SO 02.01 - Výsadba stromů...'!K40</f>
        <v>0</v>
      </c>
      <c r="BB103" s="89">
        <f>'SO 02.01 - Výsadba stromů...'!F37</f>
        <v>0</v>
      </c>
      <c r="BC103" s="89">
        <f>'SO 02.01 - Výsadba stromů...'!F38</f>
        <v>0</v>
      </c>
      <c r="BD103" s="89">
        <f>'SO 02.01 - Výsadba stromů...'!F39</f>
        <v>0</v>
      </c>
      <c r="BE103" s="89">
        <f>'SO 02.01 - Výsadba stromů...'!F40</f>
        <v>0</v>
      </c>
      <c r="BF103" s="91">
        <f>'SO 02.01 - Výsadba stromů...'!F41</f>
        <v>0</v>
      </c>
      <c r="BT103" s="23" t="s">
        <v>86</v>
      </c>
      <c r="BV103" s="23" t="s">
        <v>79</v>
      </c>
      <c r="BW103" s="23" t="s">
        <v>112</v>
      </c>
      <c r="BX103" s="23" t="s">
        <v>109</v>
      </c>
      <c r="CL103" s="23" t="s">
        <v>1</v>
      </c>
    </row>
    <row r="104" spans="1:91" s="4" customFormat="1" ht="23.25" customHeight="1" x14ac:dyDescent="0.2">
      <c r="A104" s="86" t="s">
        <v>87</v>
      </c>
      <c r="B104" s="47"/>
      <c r="C104" s="10"/>
      <c r="D104" s="10"/>
      <c r="E104" s="290" t="s">
        <v>113</v>
      </c>
      <c r="F104" s="290"/>
      <c r="G104" s="290"/>
      <c r="H104" s="290"/>
      <c r="I104" s="290"/>
      <c r="J104" s="10"/>
      <c r="K104" s="290" t="s">
        <v>105</v>
      </c>
      <c r="L104" s="290"/>
      <c r="M104" s="290"/>
      <c r="N104" s="290"/>
      <c r="O104" s="290"/>
      <c r="P104" s="290"/>
      <c r="Q104" s="290"/>
      <c r="R104" s="290"/>
      <c r="S104" s="290"/>
      <c r="T104" s="290"/>
      <c r="U104" s="290"/>
      <c r="V104" s="290"/>
      <c r="W104" s="290"/>
      <c r="X104" s="290"/>
      <c r="Y104" s="290"/>
      <c r="Z104" s="290"/>
      <c r="AA104" s="290"/>
      <c r="AB104" s="290"/>
      <c r="AC104" s="290"/>
      <c r="AD104" s="290"/>
      <c r="AE104" s="290"/>
      <c r="AF104" s="290"/>
      <c r="AG104" s="310">
        <f>'SO 02.02 - Následná péče ...'!K34</f>
        <v>0</v>
      </c>
      <c r="AH104" s="311"/>
      <c r="AI104" s="311"/>
      <c r="AJ104" s="311"/>
      <c r="AK104" s="311"/>
      <c r="AL104" s="311"/>
      <c r="AM104" s="311"/>
      <c r="AN104" s="310">
        <f t="shared" si="0"/>
        <v>0</v>
      </c>
      <c r="AO104" s="311"/>
      <c r="AP104" s="311"/>
      <c r="AQ104" s="87" t="s">
        <v>90</v>
      </c>
      <c r="AR104" s="47"/>
      <c r="AS104" s="92">
        <f>'SO 02.02 - Následná péče ...'!K32</f>
        <v>0</v>
      </c>
      <c r="AT104" s="93">
        <f>'SO 02.02 - Následná péče ...'!K33</f>
        <v>0</v>
      </c>
      <c r="AU104" s="93">
        <v>0</v>
      </c>
      <c r="AV104" s="93">
        <f t="shared" si="1"/>
        <v>0</v>
      </c>
      <c r="AW104" s="94">
        <f>'SO 02.02 - Následná péče ...'!T121</f>
        <v>0</v>
      </c>
      <c r="AX104" s="93">
        <f>'SO 02.02 - Následná péče ...'!K37</f>
        <v>0</v>
      </c>
      <c r="AY104" s="93">
        <f>'SO 02.02 - Následná péče ...'!K38</f>
        <v>0</v>
      </c>
      <c r="AZ104" s="93">
        <f>'SO 02.02 - Následná péče ...'!K39</f>
        <v>0</v>
      </c>
      <c r="BA104" s="93">
        <f>'SO 02.02 - Následná péče ...'!K40</f>
        <v>0</v>
      </c>
      <c r="BB104" s="93">
        <f>'SO 02.02 - Následná péče ...'!F37</f>
        <v>0</v>
      </c>
      <c r="BC104" s="93">
        <f>'SO 02.02 - Následná péče ...'!F38</f>
        <v>0</v>
      </c>
      <c r="BD104" s="93">
        <f>'SO 02.02 - Následná péče ...'!F39</f>
        <v>0</v>
      </c>
      <c r="BE104" s="93">
        <f>'SO 02.02 - Následná péče ...'!F40</f>
        <v>0</v>
      </c>
      <c r="BF104" s="95">
        <f>'SO 02.02 - Následná péče ...'!F41</f>
        <v>0</v>
      </c>
      <c r="BT104" s="23" t="s">
        <v>86</v>
      </c>
      <c r="BV104" s="23" t="s">
        <v>79</v>
      </c>
      <c r="BW104" s="23" t="s">
        <v>114</v>
      </c>
      <c r="BX104" s="23" t="s">
        <v>109</v>
      </c>
      <c r="CL104" s="23" t="s">
        <v>1</v>
      </c>
    </row>
    <row r="105" spans="1:91" s="2" customFormat="1" ht="30" customHeight="1" x14ac:dyDescent="0.2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</row>
    <row r="106" spans="1:91" s="2" customFormat="1" ht="6.95" customHeight="1" x14ac:dyDescent="0.2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</row>
  </sheetData>
  <mergeCells count="76">
    <mergeCell ref="AS89:AT91"/>
    <mergeCell ref="AN94:AP94"/>
    <mergeCell ref="AN103:AP103"/>
    <mergeCell ref="AN102:AP102"/>
    <mergeCell ref="AN96:AP96"/>
    <mergeCell ref="AN92:AP92"/>
    <mergeCell ref="AN99:AP99"/>
    <mergeCell ref="AN97:AP97"/>
    <mergeCell ref="AN101:AP101"/>
    <mergeCell ref="AN100:AP100"/>
    <mergeCell ref="AN95:AP95"/>
    <mergeCell ref="AN98:AP98"/>
    <mergeCell ref="AR2:BG2"/>
    <mergeCell ref="AG97:AM97"/>
    <mergeCell ref="AG104:AM104"/>
    <mergeCell ref="AG103:AM103"/>
    <mergeCell ref="AG102:AM102"/>
    <mergeCell ref="AG101:AM101"/>
    <mergeCell ref="AG100:AM100"/>
    <mergeCell ref="AG92:AM92"/>
    <mergeCell ref="AG95:AM95"/>
    <mergeCell ref="AG98:AM98"/>
    <mergeCell ref="AG99:AM99"/>
    <mergeCell ref="AG96:AM96"/>
    <mergeCell ref="AM87:AN87"/>
    <mergeCell ref="AM89:AP89"/>
    <mergeCell ref="AM90:AP90"/>
    <mergeCell ref="AN104:AP104"/>
    <mergeCell ref="L33:P33"/>
    <mergeCell ref="W33:AE33"/>
    <mergeCell ref="AK33:AO33"/>
    <mergeCell ref="AK35:AO35"/>
    <mergeCell ref="X35:AB35"/>
    <mergeCell ref="AK31:AO31"/>
    <mergeCell ref="W31:AE31"/>
    <mergeCell ref="L32:P32"/>
    <mergeCell ref="W32:AE32"/>
    <mergeCell ref="AK32:AO32"/>
    <mergeCell ref="L85:AO85"/>
    <mergeCell ref="AG94:AM9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K100:AF100"/>
    <mergeCell ref="K97:AF97"/>
    <mergeCell ref="K101:AF101"/>
    <mergeCell ref="K103:AF103"/>
    <mergeCell ref="K99:AF99"/>
    <mergeCell ref="K98:AF98"/>
    <mergeCell ref="C92:G92"/>
    <mergeCell ref="D102:H102"/>
    <mergeCell ref="D95:H95"/>
    <mergeCell ref="E104:I104"/>
    <mergeCell ref="E103:I103"/>
    <mergeCell ref="E97:I97"/>
    <mergeCell ref="E96:I96"/>
    <mergeCell ref="E101:I101"/>
    <mergeCell ref="E100:I100"/>
    <mergeCell ref="E99:I99"/>
    <mergeCell ref="E98:I98"/>
    <mergeCell ref="I92:AF92"/>
    <mergeCell ref="J102:AF102"/>
    <mergeCell ref="J95:AF95"/>
    <mergeCell ref="K96:AF96"/>
    <mergeCell ref="K104:AF104"/>
  </mergeCells>
  <hyperlinks>
    <hyperlink ref="A96" location="'SO 01.01 - Výsadba stromů'!C2" display="/" xr:uid="{00000000-0004-0000-0000-000000000000}"/>
    <hyperlink ref="A97" location="'SO 01.02 - Výsadba keřů'!C2" display="/" xr:uid="{00000000-0004-0000-0000-000001000000}"/>
    <hyperlink ref="A98" location="'SO 01.03 - Založení trval...'!C2" display="/" xr:uid="{00000000-0004-0000-0000-000002000000}"/>
    <hyperlink ref="A99" location="'SO 01.04 - Trávníky a kvě...'!C2" display="/" xr:uid="{00000000-0004-0000-0000-000003000000}"/>
    <hyperlink ref="A100" location="'SO 01.05 - Mobiliář'!C2" display="/" xr:uid="{00000000-0004-0000-0000-000004000000}"/>
    <hyperlink ref="A101" location="'SO 01.06 - Následná péče ...'!C2" display="/" xr:uid="{00000000-0004-0000-0000-000005000000}"/>
    <hyperlink ref="A103" location="'SO 02.01 - Výsadba stromů...'!C2" display="/" xr:uid="{00000000-0004-0000-0000-000006000000}"/>
    <hyperlink ref="A104" location="'SO 02.02 - Následná péče ...'!C2" display="/" xr:uid="{00000000-0004-0000-0000-000007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206"/>
  <sheetViews>
    <sheetView showGridLines="0" topLeftCell="A93" workbookViewId="0">
      <selection activeCell="I131" sqref="I13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114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810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833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ROUND(K121,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ROUND((SUM(BE121:BE124)),  2)</f>
        <v>0</v>
      </c>
      <c r="G37" s="28"/>
      <c r="H37" s="28"/>
      <c r="I37" s="104">
        <v>0.21</v>
      </c>
      <c r="J37" s="28"/>
      <c r="K37" s="101">
        <f>ROUND(((SUM(BE121:BE124))*I37),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ROUND((SUM(BF121:BF124)),  2)</f>
        <v>0</v>
      </c>
      <c r="G38" s="28"/>
      <c r="H38" s="28"/>
      <c r="I38" s="104">
        <v>0.15</v>
      </c>
      <c r="J38" s="28"/>
      <c r="K38" s="101">
        <f>ROUND(((SUM(BF121:BF124))*I38),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ROUND((SUM(BG121:BG124)),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ROUND((SUM(BH121:BH124)),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ROUND((SUM(BI121:BI124)),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23" si="2">IFERROR(IF(FIND("
nezpůsobilé",$F68)&gt;1,$K67,0),"")</f>
        <v/>
      </c>
      <c r="AB67" s="198" t="str">
        <f t="shared" ref="AB67:AB123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810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02.02 - Následná péče o výsadby - 1 rok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>Q121</f>
        <v>0</v>
      </c>
      <c r="J98" s="67">
        <f>R121</f>
        <v>0</v>
      </c>
      <c r="K98" s="67">
        <f>K121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796</v>
      </c>
      <c r="E99" s="118"/>
      <c r="F99" s="118"/>
      <c r="G99" s="118"/>
      <c r="H99" s="118"/>
      <c r="I99" s="119">
        <f>Q122</f>
        <v>0</v>
      </c>
      <c r="J99" s="119">
        <f>R122</f>
        <v>0</v>
      </c>
      <c r="K99" s="119">
        <f>K122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2" customFormat="1" ht="21.75" customHeight="1" x14ac:dyDescent="0.2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38"/>
      <c r="S100" s="28"/>
      <c r="T100" s="28"/>
      <c r="U100" s="28"/>
      <c r="V100" s="28"/>
      <c r="W100" s="28"/>
      <c r="X100" s="28"/>
      <c r="Y100" s="28"/>
      <c r="Z100" s="28"/>
      <c r="AA100" s="197" t="str">
        <f t="shared" si="2"/>
        <v/>
      </c>
      <c r="AB100" s="198" t="str">
        <f t="shared" si="3"/>
        <v/>
      </c>
      <c r="AC100" s="28"/>
      <c r="AD100" s="28"/>
      <c r="AE100" s="28"/>
    </row>
    <row r="101" spans="1:47" s="2" customFormat="1" ht="6.95" customHeight="1" x14ac:dyDescent="0.2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38"/>
      <c r="S101" s="28"/>
      <c r="T101" s="28"/>
      <c r="U101" s="28"/>
      <c r="V101" s="28"/>
      <c r="W101" s="28"/>
      <c r="X101" s="28"/>
      <c r="Y101" s="28"/>
      <c r="Z101" s="28"/>
      <c r="AA101" s="197" t="str">
        <f t="shared" si="2"/>
        <v/>
      </c>
      <c r="AB101" s="198" t="str">
        <f t="shared" si="3"/>
        <v/>
      </c>
      <c r="AC101" s="28"/>
      <c r="AD101" s="28"/>
      <c r="AE101" s="28"/>
    </row>
    <row r="102" spans="1:47" x14ac:dyDescent="0.2">
      <c r="AA102" s="197" t="str">
        <f t="shared" si="2"/>
        <v/>
      </c>
      <c r="AB102" s="198" t="str">
        <f t="shared" si="3"/>
        <v/>
      </c>
    </row>
    <row r="103" spans="1:47" x14ac:dyDescent="0.2">
      <c r="AA103" s="197" t="str">
        <f t="shared" si="2"/>
        <v/>
      </c>
      <c r="AB103" s="198" t="str">
        <f t="shared" si="3"/>
        <v/>
      </c>
    </row>
    <row r="104" spans="1:47" x14ac:dyDescent="0.2">
      <c r="AA104" s="197" t="str">
        <f t="shared" si="2"/>
        <v/>
      </c>
      <c r="AB104" s="198" t="str">
        <f t="shared" si="3"/>
        <v/>
      </c>
    </row>
    <row r="105" spans="1:47" s="2" customFormat="1" ht="6.95" customHeight="1" x14ac:dyDescent="0.2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38"/>
      <c r="S105" s="28"/>
      <c r="T105" s="28"/>
      <c r="U105" s="28"/>
      <c r="V105" s="28"/>
      <c r="W105" s="28"/>
      <c r="X105" s="28"/>
      <c r="Y105" s="28"/>
      <c r="Z105" s="28"/>
      <c r="AA105" s="197" t="str">
        <f t="shared" si="2"/>
        <v/>
      </c>
      <c r="AB105" s="198" t="str">
        <f t="shared" si="3"/>
        <v/>
      </c>
      <c r="AC105" s="28"/>
      <c r="AD105" s="28"/>
      <c r="AE105" s="28"/>
    </row>
    <row r="106" spans="1:47" s="2" customFormat="1" ht="24.95" customHeight="1" x14ac:dyDescent="0.2">
      <c r="A106" s="28"/>
      <c r="B106" s="29"/>
      <c r="C106" s="20" t="s">
        <v>133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197" t="str">
        <f t="shared" si="2"/>
        <v/>
      </c>
      <c r="AB106" s="198" t="str">
        <f t="shared" si="3"/>
        <v/>
      </c>
      <c r="AC106" s="28"/>
      <c r="AD106" s="28"/>
      <c r="AE106" s="28"/>
    </row>
    <row r="107" spans="1:47" s="2" customFormat="1" ht="6.95" customHeight="1" x14ac:dyDescent="0.2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197" t="str">
        <f t="shared" si="2"/>
        <v/>
      </c>
      <c r="AB107" s="198" t="str">
        <f t="shared" si="3"/>
        <v/>
      </c>
      <c r="AC107" s="28"/>
      <c r="AD107" s="28"/>
      <c r="AE107" s="28"/>
    </row>
    <row r="108" spans="1:47" s="2" customFormat="1" ht="12" customHeight="1" x14ac:dyDescent="0.2">
      <c r="A108" s="28"/>
      <c r="B108" s="29"/>
      <c r="C108" s="25" t="s">
        <v>15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16.5" customHeight="1" x14ac:dyDescent="0.2">
      <c r="A109" s="28"/>
      <c r="B109" s="29"/>
      <c r="C109" s="28"/>
      <c r="D109" s="28"/>
      <c r="E109" s="329" t="str">
        <f>E7</f>
        <v>Revitalizace vybraných prostor v obci Stříbrná</v>
      </c>
      <c r="F109" s="330"/>
      <c r="G109" s="330"/>
      <c r="H109" s="330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1" customFormat="1" ht="12" customHeight="1" x14ac:dyDescent="0.2">
      <c r="B110" s="19"/>
      <c r="C110" s="25" t="s">
        <v>116</v>
      </c>
      <c r="M110" s="19"/>
      <c r="AA110" s="197" t="str">
        <f t="shared" si="2"/>
        <v/>
      </c>
      <c r="AB110" s="198" t="str">
        <f t="shared" si="3"/>
        <v/>
      </c>
    </row>
    <row r="111" spans="1:47" s="2" customFormat="1" ht="16.5" customHeight="1" x14ac:dyDescent="0.2">
      <c r="A111" s="28"/>
      <c r="B111" s="29"/>
      <c r="C111" s="28"/>
      <c r="D111" s="28"/>
      <c r="E111" s="329" t="s">
        <v>810</v>
      </c>
      <c r="F111" s="328"/>
      <c r="G111" s="328"/>
      <c r="H111" s="3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2" customHeight="1" x14ac:dyDescent="0.2">
      <c r="A112" s="28"/>
      <c r="B112" s="29"/>
      <c r="C112" s="25" t="s">
        <v>118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2" customFormat="1" ht="16.5" customHeight="1" x14ac:dyDescent="0.2">
      <c r="A113" s="28"/>
      <c r="B113" s="29"/>
      <c r="C113" s="28"/>
      <c r="D113" s="28"/>
      <c r="E113" s="292" t="str">
        <f>E11</f>
        <v>SO 02.02 - Následná péče o výsadby - 1 rok</v>
      </c>
      <c r="F113" s="328"/>
      <c r="G113" s="328"/>
      <c r="H113" s="328"/>
      <c r="I113" s="28"/>
      <c r="J113" s="28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197" t="str">
        <f t="shared" si="2"/>
        <v/>
      </c>
      <c r="AB113" s="198" t="str">
        <f t="shared" si="3"/>
        <v/>
      </c>
      <c r="AC113" s="28"/>
      <c r="AD113" s="28"/>
      <c r="AE113" s="28"/>
    </row>
    <row r="114" spans="1:65" s="2" customFormat="1" ht="6.95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19</v>
      </c>
      <c r="D115" s="28"/>
      <c r="E115" s="28"/>
      <c r="F115" s="23" t="str">
        <f>F14</f>
        <v>Stříbrná</v>
      </c>
      <c r="G115" s="28"/>
      <c r="H115" s="28"/>
      <c r="I115" s="25" t="s">
        <v>21</v>
      </c>
      <c r="J115" s="51" t="str">
        <f>IF(J14="","",J14)</f>
        <v>23. 4. 2021</v>
      </c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6.9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15.2" customHeight="1" x14ac:dyDescent="0.2">
      <c r="A117" s="28"/>
      <c r="B117" s="29"/>
      <c r="C117" s="25" t="s">
        <v>23</v>
      </c>
      <c r="D117" s="28"/>
      <c r="E117" s="28"/>
      <c r="F117" s="23" t="str">
        <f>E17</f>
        <v>Obec Stříbrná</v>
      </c>
      <c r="G117" s="28"/>
      <c r="H117" s="28"/>
      <c r="I117" s="25" t="s">
        <v>30</v>
      </c>
      <c r="J117" s="26" t="str">
        <f>E23</f>
        <v>Ing. Vladimír Dufek</v>
      </c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15.2" customHeight="1" x14ac:dyDescent="0.2">
      <c r="A118" s="28"/>
      <c r="B118" s="29"/>
      <c r="C118" s="25" t="s">
        <v>28</v>
      </c>
      <c r="D118" s="28"/>
      <c r="E118" s="28"/>
      <c r="F118" s="23" t="str">
        <f>IF(E20="","",E20)</f>
        <v xml:space="preserve"> </v>
      </c>
      <c r="G118" s="28"/>
      <c r="H118" s="28"/>
      <c r="I118" s="25" t="s">
        <v>33</v>
      </c>
      <c r="J118" s="26" t="str">
        <f>E26</f>
        <v xml:space="preserve"> 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10.3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11" customFormat="1" ht="29.25" customHeight="1" x14ac:dyDescent="0.2">
      <c r="A120" s="124"/>
      <c r="B120" s="125"/>
      <c r="C120" s="126" t="s">
        <v>134</v>
      </c>
      <c r="D120" s="127" t="s">
        <v>60</v>
      </c>
      <c r="E120" s="127" t="s">
        <v>56</v>
      </c>
      <c r="F120" s="127" t="s">
        <v>57</v>
      </c>
      <c r="G120" s="127" t="s">
        <v>135</v>
      </c>
      <c r="H120" s="127" t="s">
        <v>136</v>
      </c>
      <c r="I120" s="127" t="s">
        <v>137</v>
      </c>
      <c r="J120" s="127" t="s">
        <v>138</v>
      </c>
      <c r="K120" s="127" t="s">
        <v>126</v>
      </c>
      <c r="L120" s="128" t="s">
        <v>139</v>
      </c>
      <c r="M120" s="129"/>
      <c r="N120" s="58" t="s">
        <v>1</v>
      </c>
      <c r="O120" s="59" t="s">
        <v>39</v>
      </c>
      <c r="P120" s="59" t="s">
        <v>140</v>
      </c>
      <c r="Q120" s="59" t="s">
        <v>141</v>
      </c>
      <c r="R120" s="59" t="s">
        <v>142</v>
      </c>
      <c r="S120" s="59" t="s">
        <v>143</v>
      </c>
      <c r="T120" s="59" t="s">
        <v>144</v>
      </c>
      <c r="U120" s="59" t="s">
        <v>145</v>
      </c>
      <c r="V120" s="59" t="s">
        <v>146</v>
      </c>
      <c r="W120" s="59" t="s">
        <v>147</v>
      </c>
      <c r="X120" s="60" t="s">
        <v>148</v>
      </c>
      <c r="Y120" s="124"/>
      <c r="Z120" s="124"/>
      <c r="AA120" s="197" t="str">
        <f t="shared" si="2"/>
        <v/>
      </c>
      <c r="AB120" s="198" t="str">
        <f t="shared" si="3"/>
        <v/>
      </c>
      <c r="AC120" s="124"/>
      <c r="AD120" s="124"/>
      <c r="AE120" s="124"/>
    </row>
    <row r="121" spans="1:65" s="2" customFormat="1" ht="22.9" customHeight="1" x14ac:dyDescent="0.25">
      <c r="A121" s="28"/>
      <c r="B121" s="29"/>
      <c r="C121" s="65" t="s">
        <v>149</v>
      </c>
      <c r="D121" s="28"/>
      <c r="E121" s="28"/>
      <c r="F121" s="28"/>
      <c r="G121" s="28"/>
      <c r="H121" s="28"/>
      <c r="I121" s="28"/>
      <c r="J121" s="28"/>
      <c r="K121" s="130">
        <f>BK121</f>
        <v>0</v>
      </c>
      <c r="L121" s="28"/>
      <c r="M121" s="29"/>
      <c r="N121" s="61"/>
      <c r="O121" s="52"/>
      <c r="P121" s="62"/>
      <c r="Q121" s="131">
        <f>Q122</f>
        <v>0</v>
      </c>
      <c r="R121" s="131">
        <f>R122</f>
        <v>0</v>
      </c>
      <c r="S121" s="62"/>
      <c r="T121" s="132">
        <f>T122</f>
        <v>0</v>
      </c>
      <c r="U121" s="62"/>
      <c r="V121" s="132">
        <f>V122</f>
        <v>0</v>
      </c>
      <c r="W121" s="62"/>
      <c r="X121" s="133">
        <f>X122</f>
        <v>0</v>
      </c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  <c r="AT121" s="16" t="s">
        <v>76</v>
      </c>
      <c r="AU121" s="16" t="s">
        <v>128</v>
      </c>
      <c r="BK121" s="134">
        <f>BK122</f>
        <v>0</v>
      </c>
    </row>
    <row r="122" spans="1:65" s="12" customFormat="1" ht="25.9" customHeight="1" x14ac:dyDescent="0.2">
      <c r="B122" s="135"/>
      <c r="D122" s="136" t="s">
        <v>76</v>
      </c>
      <c r="E122" s="137" t="s">
        <v>797</v>
      </c>
      <c r="F122" s="137" t="s">
        <v>798</v>
      </c>
      <c r="K122" s="138">
        <f>BK122</f>
        <v>0</v>
      </c>
      <c r="M122" s="135"/>
      <c r="N122" s="139"/>
      <c r="O122" s="140"/>
      <c r="P122" s="140"/>
      <c r="Q122" s="141">
        <f>SUM(Q123:Q124)</f>
        <v>0</v>
      </c>
      <c r="R122" s="141">
        <f>SUM(R123:R124)</f>
        <v>0</v>
      </c>
      <c r="S122" s="140"/>
      <c r="T122" s="142">
        <f>SUM(T123:T124)</f>
        <v>0</v>
      </c>
      <c r="U122" s="140"/>
      <c r="V122" s="142">
        <f>SUM(V123:V124)</f>
        <v>0</v>
      </c>
      <c r="W122" s="140"/>
      <c r="X122" s="143">
        <f>SUM(X123:X124)</f>
        <v>0</v>
      </c>
      <c r="AA122" s="197" t="str">
        <f t="shared" si="2"/>
        <v/>
      </c>
      <c r="AB122" s="198" t="str">
        <f t="shared" si="3"/>
        <v/>
      </c>
      <c r="AR122" s="136" t="s">
        <v>84</v>
      </c>
      <c r="AT122" s="144" t="s">
        <v>76</v>
      </c>
      <c r="AU122" s="144" t="s">
        <v>77</v>
      </c>
      <c r="AY122" s="136" t="s">
        <v>152</v>
      </c>
      <c r="BK122" s="145">
        <f>SUM(BK123:BK124)</f>
        <v>0</v>
      </c>
    </row>
    <row r="123" spans="1:65" s="2" customFormat="1" ht="16.5" customHeight="1" thickBot="1" x14ac:dyDescent="0.25">
      <c r="A123" s="28"/>
      <c r="B123" s="148"/>
      <c r="C123" s="149" t="s">
        <v>84</v>
      </c>
      <c r="D123" s="149" t="s">
        <v>154</v>
      </c>
      <c r="E123" s="150" t="s">
        <v>834</v>
      </c>
      <c r="F123" s="151" t="s">
        <v>835</v>
      </c>
      <c r="G123" s="152" t="s">
        <v>157</v>
      </c>
      <c r="H123" s="153">
        <v>19</v>
      </c>
      <c r="I123" s="154">
        <v>0</v>
      </c>
      <c r="J123" s="284">
        <v>0</v>
      </c>
      <c r="K123" s="154">
        <f>ROUND(P123*H123,2)</f>
        <v>0</v>
      </c>
      <c r="L123" s="151" t="s">
        <v>1</v>
      </c>
      <c r="M123" s="29"/>
      <c r="N123" s="155" t="s">
        <v>1</v>
      </c>
      <c r="O123" s="156" t="s">
        <v>40</v>
      </c>
      <c r="P123" s="157">
        <f>I123+J123</f>
        <v>0</v>
      </c>
      <c r="Q123" s="157">
        <f>ROUND(I123*H123,2)</f>
        <v>0</v>
      </c>
      <c r="R123" s="157">
        <f>ROUND(J123*H123,2)</f>
        <v>0</v>
      </c>
      <c r="S123" s="158">
        <v>0</v>
      </c>
      <c r="T123" s="158">
        <f>S123*H123</f>
        <v>0</v>
      </c>
      <c r="U123" s="158">
        <v>0</v>
      </c>
      <c r="V123" s="158">
        <f>U123*H123</f>
        <v>0</v>
      </c>
      <c r="W123" s="158">
        <v>0</v>
      </c>
      <c r="X123" s="159">
        <f>W123*H123</f>
        <v>0</v>
      </c>
      <c r="Y123" s="28"/>
      <c r="Z123" s="28"/>
      <c r="AA123" s="197" t="str">
        <f t="shared" si="2"/>
        <v/>
      </c>
      <c r="AB123" s="198">
        <f t="shared" si="3"/>
        <v>0</v>
      </c>
      <c r="AC123" s="28"/>
      <c r="AD123" s="28"/>
      <c r="AE123" s="28"/>
      <c r="AR123" s="160" t="s">
        <v>159</v>
      </c>
      <c r="AT123" s="160" t="s">
        <v>154</v>
      </c>
      <c r="AU123" s="160" t="s">
        <v>84</v>
      </c>
      <c r="AY123" s="16" t="s">
        <v>152</v>
      </c>
      <c r="BE123" s="161">
        <f>IF(O123="základní",K123,0)</f>
        <v>0</v>
      </c>
      <c r="BF123" s="161">
        <f>IF(O123="snížená",K123,0)</f>
        <v>0</v>
      </c>
      <c r="BG123" s="161">
        <f>IF(O123="zákl. přenesená",K123,0)</f>
        <v>0</v>
      </c>
      <c r="BH123" s="161">
        <f>IF(O123="sníž. přenesená",K123,0)</f>
        <v>0</v>
      </c>
      <c r="BI123" s="161">
        <f>IF(O123="nulová",K123,0)</f>
        <v>0</v>
      </c>
      <c r="BJ123" s="16" t="s">
        <v>84</v>
      </c>
      <c r="BK123" s="161">
        <f>ROUND(P123*H123,2)</f>
        <v>0</v>
      </c>
      <c r="BL123" s="16" t="s">
        <v>159</v>
      </c>
      <c r="BM123" s="160" t="s">
        <v>836</v>
      </c>
    </row>
    <row r="124" spans="1:65" s="2" customFormat="1" ht="58.5" x14ac:dyDescent="0.2">
      <c r="A124" s="28"/>
      <c r="B124" s="29"/>
      <c r="C124" s="28"/>
      <c r="D124" s="162" t="s">
        <v>161</v>
      </c>
      <c r="E124" s="28"/>
      <c r="F124" s="163" t="s">
        <v>807</v>
      </c>
      <c r="G124" s="28"/>
      <c r="H124" s="28"/>
      <c r="I124" s="28"/>
      <c r="J124" s="28"/>
      <c r="K124" s="28"/>
      <c r="L124" s="28"/>
      <c r="M124" s="29"/>
      <c r="N124" s="189"/>
      <c r="O124" s="190"/>
      <c r="P124" s="191"/>
      <c r="Q124" s="191"/>
      <c r="R124" s="191"/>
      <c r="S124" s="191"/>
      <c r="T124" s="191"/>
      <c r="U124" s="191"/>
      <c r="V124" s="191"/>
      <c r="W124" s="191"/>
      <c r="X124" s="192"/>
      <c r="Y124" s="28"/>
      <c r="Z124" s="28"/>
      <c r="AA124" s="201">
        <f>SUM(AA3:AA123)</f>
        <v>0</v>
      </c>
      <c r="AB124" s="202">
        <f>SUM(AB3:AB123)</f>
        <v>0</v>
      </c>
      <c r="AC124" s="28"/>
      <c r="AD124" s="28"/>
      <c r="AE124" s="28"/>
      <c r="AT124" s="16" t="s">
        <v>161</v>
      </c>
      <c r="AU124" s="16" t="s">
        <v>84</v>
      </c>
    </row>
    <row r="125" spans="1:65" s="2" customFormat="1" ht="6.95" customHeight="1" thickBot="1" x14ac:dyDescent="0.25">
      <c r="A125" s="28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29"/>
      <c r="N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03" t="s">
        <v>841</v>
      </c>
      <c r="AB125" s="204" t="s">
        <v>842</v>
      </c>
      <c r="AC125" s="28"/>
      <c r="AD125" s="28"/>
      <c r="AE125" s="28"/>
    </row>
    <row r="126" spans="1:65" x14ac:dyDescent="0.2">
      <c r="AA126" s="193"/>
      <c r="AB126" s="193"/>
      <c r="AC126" s="193"/>
    </row>
    <row r="127" spans="1:65" x14ac:dyDescent="0.2">
      <c r="Z127" s="193"/>
      <c r="AA127" s="193"/>
      <c r="AB127" s="193"/>
      <c r="AC127" s="193"/>
    </row>
    <row r="128" spans="1:65" x14ac:dyDescent="0.2">
      <c r="J128" s="193" t="s">
        <v>839</v>
      </c>
      <c r="K128" s="194">
        <f>AB124</f>
        <v>0</v>
      </c>
      <c r="Z128" s="193"/>
      <c r="AA128" s="193"/>
      <c r="AB128" s="193"/>
      <c r="AC128" s="193"/>
    </row>
    <row r="129" spans="10:29" x14ac:dyDescent="0.2">
      <c r="J129" s="193"/>
      <c r="K129" s="193"/>
      <c r="Z129" s="193"/>
      <c r="AA129" s="193"/>
      <c r="AB129" s="193"/>
      <c r="AC129" s="193"/>
    </row>
    <row r="130" spans="10:29" x14ac:dyDescent="0.2">
      <c r="J130" s="193" t="s">
        <v>838</v>
      </c>
      <c r="K130" s="194">
        <f>AA124</f>
        <v>0</v>
      </c>
      <c r="Z130" s="193"/>
      <c r="AA130" s="193"/>
      <c r="AB130" s="193"/>
      <c r="AC130" s="193"/>
    </row>
    <row r="131" spans="10:29" x14ac:dyDescent="0.2">
      <c r="J131" s="193"/>
      <c r="K131" s="193"/>
      <c r="Z131" s="193"/>
      <c r="AA131" s="193"/>
      <c r="AB131" s="193"/>
      <c r="AC131" s="193"/>
    </row>
    <row r="132" spans="10:29" x14ac:dyDescent="0.2">
      <c r="J132" s="193"/>
      <c r="K132" s="194">
        <f>SUM(K128:K130)</f>
        <v>0</v>
      </c>
      <c r="Z132" s="193"/>
      <c r="AA132" s="193"/>
      <c r="AB132" s="193"/>
      <c r="AC132" s="193"/>
    </row>
    <row r="133" spans="10:29" x14ac:dyDescent="0.2">
      <c r="Z133" s="193"/>
      <c r="AA133" s="193"/>
      <c r="AB133" s="193"/>
      <c r="AC133" s="193"/>
    </row>
    <row r="134" spans="10:29" x14ac:dyDescent="0.2">
      <c r="Z134" s="193"/>
      <c r="AA134" s="193"/>
      <c r="AB134" s="193"/>
      <c r="AC134" s="193"/>
    </row>
    <row r="135" spans="10:29" x14ac:dyDescent="0.2">
      <c r="Z135" s="193"/>
      <c r="AA135" s="193"/>
      <c r="AB135" s="193"/>
      <c r="AC135" s="193"/>
    </row>
    <row r="136" spans="10:29" x14ac:dyDescent="0.2">
      <c r="Z136" s="193"/>
      <c r="AA136" s="193"/>
      <c r="AB136" s="193"/>
      <c r="AC136" s="193"/>
    </row>
    <row r="137" spans="10:29" x14ac:dyDescent="0.2">
      <c r="Z137" s="193"/>
      <c r="AA137" s="193"/>
      <c r="AB137" s="193"/>
      <c r="AC137" s="193"/>
    </row>
    <row r="138" spans="10:29" x14ac:dyDescent="0.2">
      <c r="Z138" s="193"/>
      <c r="AA138" s="193"/>
      <c r="AB138" s="193"/>
      <c r="AC138" s="193"/>
    </row>
    <row r="139" spans="10:29" x14ac:dyDescent="0.2">
      <c r="Z139" s="193"/>
      <c r="AA139" s="193"/>
      <c r="AB139" s="193"/>
      <c r="AC139" s="193"/>
    </row>
    <row r="140" spans="10:29" x14ac:dyDescent="0.2">
      <c r="Z140" s="193"/>
      <c r="AA140" s="193"/>
      <c r="AB140" s="193"/>
      <c r="AC140" s="193"/>
    </row>
    <row r="141" spans="10:29" x14ac:dyDescent="0.2">
      <c r="Z141" s="193"/>
      <c r="AA141" s="193"/>
      <c r="AB141" s="193"/>
      <c r="AC141" s="193"/>
    </row>
    <row r="142" spans="10:29" x14ac:dyDescent="0.2">
      <c r="Z142" s="193"/>
      <c r="AA142" s="193"/>
      <c r="AB142" s="193"/>
      <c r="AC142" s="193"/>
    </row>
    <row r="143" spans="10:29" x14ac:dyDescent="0.2">
      <c r="Z143" s="193"/>
      <c r="AA143" s="193"/>
      <c r="AB143" s="193"/>
      <c r="AC143" s="193"/>
    </row>
    <row r="144" spans="10:29" x14ac:dyDescent="0.2">
      <c r="Z144" s="193"/>
      <c r="AA144" s="193"/>
      <c r="AB144" s="193"/>
      <c r="AC144" s="193"/>
    </row>
    <row r="145" spans="26:29" x14ac:dyDescent="0.2">
      <c r="Z145" s="193"/>
      <c r="AA145" s="193"/>
      <c r="AB145" s="193"/>
      <c r="AC145" s="193"/>
    </row>
    <row r="146" spans="26:29" x14ac:dyDescent="0.2">
      <c r="Z146" s="193"/>
      <c r="AA146" s="193"/>
      <c r="AB146" s="193"/>
      <c r="AC146" s="193"/>
    </row>
    <row r="147" spans="26:29" x14ac:dyDescent="0.2">
      <c r="Z147" s="193"/>
      <c r="AA147" s="193"/>
      <c r="AB147" s="193"/>
      <c r="AC147" s="193"/>
    </row>
    <row r="148" spans="26:29" x14ac:dyDescent="0.2">
      <c r="Z148" s="193"/>
      <c r="AA148" s="193"/>
      <c r="AB148" s="193"/>
      <c r="AC148" s="193"/>
    </row>
    <row r="149" spans="26:29" x14ac:dyDescent="0.2">
      <c r="Z149" s="193"/>
      <c r="AA149" s="193"/>
      <c r="AB149" s="193"/>
      <c r="AC149" s="193"/>
    </row>
    <row r="150" spans="26:29" x14ac:dyDescent="0.2">
      <c r="Z150" s="193"/>
      <c r="AA150" s="193"/>
      <c r="AB150" s="193"/>
      <c r="AC150" s="193"/>
    </row>
    <row r="151" spans="26:29" x14ac:dyDescent="0.2">
      <c r="Z151" s="193"/>
      <c r="AA151" s="193"/>
      <c r="AB151" s="193"/>
      <c r="AC151" s="193"/>
    </row>
    <row r="152" spans="26:29" x14ac:dyDescent="0.2">
      <c r="Z152" s="193"/>
      <c r="AA152" s="193"/>
      <c r="AB152" s="193"/>
      <c r="AC152" s="193"/>
    </row>
    <row r="153" spans="26:29" x14ac:dyDescent="0.2">
      <c r="Z153" s="193"/>
      <c r="AA153" s="193"/>
      <c r="AB153" s="193"/>
      <c r="AC153" s="193"/>
    </row>
    <row r="154" spans="26:29" x14ac:dyDescent="0.2">
      <c r="Z154" s="193"/>
      <c r="AA154" s="193"/>
      <c r="AB154" s="193"/>
      <c r="AC154" s="193"/>
    </row>
    <row r="155" spans="26:29" x14ac:dyDescent="0.2">
      <c r="Z155" s="193"/>
      <c r="AA155" s="193"/>
      <c r="AB155" s="193"/>
      <c r="AC155" s="193"/>
    </row>
    <row r="156" spans="26:29" x14ac:dyDescent="0.2">
      <c r="Z156" s="193"/>
      <c r="AA156" s="193"/>
      <c r="AB156" s="193"/>
      <c r="AC156" s="193"/>
    </row>
    <row r="157" spans="26:29" x14ac:dyDescent="0.2">
      <c r="Z157" s="193"/>
      <c r="AA157" s="193"/>
      <c r="AB157" s="193"/>
      <c r="AC157" s="193"/>
    </row>
    <row r="158" spans="26:29" x14ac:dyDescent="0.2">
      <c r="Z158" s="193"/>
      <c r="AA158" s="193"/>
      <c r="AB158" s="193"/>
      <c r="AC158" s="193"/>
    </row>
    <row r="159" spans="26:29" x14ac:dyDescent="0.2">
      <c r="Z159" s="193"/>
      <c r="AA159" s="193"/>
      <c r="AB159" s="193"/>
      <c r="AC159" s="193"/>
    </row>
    <row r="160" spans="26:29" x14ac:dyDescent="0.2">
      <c r="Z160" s="193"/>
      <c r="AA160" s="193"/>
      <c r="AB160" s="193"/>
      <c r="AC160" s="193"/>
    </row>
    <row r="161" spans="26:29" x14ac:dyDescent="0.2">
      <c r="Z161" s="193"/>
      <c r="AA161" s="193"/>
      <c r="AB161" s="193"/>
      <c r="AC161" s="193"/>
    </row>
    <row r="162" spans="26:29" x14ac:dyDescent="0.2">
      <c r="Z162" s="193"/>
      <c r="AA162" s="193"/>
      <c r="AB162" s="193"/>
      <c r="AC162" s="193"/>
    </row>
    <row r="163" spans="26:29" x14ac:dyDescent="0.2">
      <c r="Z163" s="193"/>
      <c r="AA163" s="193"/>
      <c r="AB163" s="193"/>
      <c r="AC163" s="193"/>
    </row>
    <row r="164" spans="26:29" x14ac:dyDescent="0.2">
      <c r="Z164" s="193"/>
      <c r="AA164" s="193"/>
      <c r="AB164" s="193"/>
      <c r="AC164" s="193"/>
    </row>
    <row r="165" spans="26:29" x14ac:dyDescent="0.2">
      <c r="Z165" s="193"/>
      <c r="AA165" s="193"/>
      <c r="AB165" s="193"/>
      <c r="AC165" s="193"/>
    </row>
    <row r="166" spans="26:29" x14ac:dyDescent="0.2">
      <c r="Z166" s="193"/>
      <c r="AA166" s="193"/>
      <c r="AB166" s="193"/>
      <c r="AC166" s="193"/>
    </row>
    <row r="167" spans="26:29" x14ac:dyDescent="0.2">
      <c r="Z167" s="193"/>
      <c r="AA167" s="193"/>
      <c r="AB167" s="193"/>
      <c r="AC167" s="193"/>
    </row>
    <row r="168" spans="26:29" x14ac:dyDescent="0.2">
      <c r="Z168" s="193"/>
      <c r="AA168" s="193"/>
      <c r="AB168" s="193"/>
      <c r="AC168" s="193"/>
    </row>
    <row r="169" spans="26:29" x14ac:dyDescent="0.2">
      <c r="Z169" s="193"/>
      <c r="AA169" s="193"/>
      <c r="AB169" s="193"/>
      <c r="AC169" s="193"/>
    </row>
    <row r="170" spans="26:29" x14ac:dyDescent="0.2">
      <c r="Z170" s="193"/>
      <c r="AA170" s="193"/>
      <c r="AB170" s="193"/>
      <c r="AC170" s="193"/>
    </row>
    <row r="171" spans="26:29" x14ac:dyDescent="0.2">
      <c r="Z171" s="193"/>
      <c r="AA171" s="193"/>
      <c r="AB171" s="193"/>
      <c r="AC171" s="193"/>
    </row>
    <row r="172" spans="26:29" x14ac:dyDescent="0.2">
      <c r="Z172" s="193"/>
      <c r="AA172" s="193"/>
      <c r="AB172" s="193"/>
      <c r="AC172" s="193"/>
    </row>
    <row r="173" spans="26:29" x14ac:dyDescent="0.2">
      <c r="Z173" s="193"/>
      <c r="AA173" s="193"/>
      <c r="AB173" s="193"/>
      <c r="AC173" s="193"/>
    </row>
    <row r="174" spans="26:29" x14ac:dyDescent="0.2">
      <c r="Z174" s="193"/>
      <c r="AA174" s="193"/>
      <c r="AB174" s="193"/>
      <c r="AC174" s="193"/>
    </row>
    <row r="175" spans="26:29" x14ac:dyDescent="0.2">
      <c r="Z175" s="193"/>
      <c r="AA175" s="193"/>
      <c r="AB175" s="193"/>
      <c r="AC175" s="193"/>
    </row>
    <row r="176" spans="26:29" x14ac:dyDescent="0.2">
      <c r="Z176" s="193"/>
      <c r="AA176" s="193"/>
      <c r="AB176" s="193"/>
      <c r="AC176" s="193"/>
    </row>
    <row r="177" spans="26:29" x14ac:dyDescent="0.2">
      <c r="Z177" s="193"/>
      <c r="AA177" s="193"/>
      <c r="AB177" s="193"/>
      <c r="AC177" s="193"/>
    </row>
    <row r="178" spans="26:29" x14ac:dyDescent="0.2">
      <c r="Z178" s="193"/>
      <c r="AA178" s="193"/>
      <c r="AB178" s="193"/>
      <c r="AC178" s="193"/>
    </row>
    <row r="179" spans="26:29" x14ac:dyDescent="0.2">
      <c r="Z179" s="193"/>
      <c r="AA179" s="193"/>
      <c r="AB179" s="193"/>
      <c r="AC179" s="193"/>
    </row>
    <row r="180" spans="26:29" x14ac:dyDescent="0.2">
      <c r="Z180" s="193"/>
      <c r="AA180" s="193"/>
      <c r="AB180" s="193"/>
      <c r="AC180" s="193"/>
    </row>
    <row r="181" spans="26:29" x14ac:dyDescent="0.2">
      <c r="Z181" s="193"/>
      <c r="AA181" s="193"/>
      <c r="AB181" s="193"/>
      <c r="AC181" s="193"/>
    </row>
    <row r="182" spans="26:29" x14ac:dyDescent="0.2">
      <c r="Z182" s="193"/>
      <c r="AA182" s="193"/>
      <c r="AB182" s="193"/>
      <c r="AC182" s="193"/>
    </row>
    <row r="183" spans="26:29" x14ac:dyDescent="0.2">
      <c r="Z183" s="193"/>
      <c r="AA183" s="193"/>
      <c r="AB183" s="193"/>
      <c r="AC183" s="193"/>
    </row>
    <row r="184" spans="26:29" x14ac:dyDescent="0.2">
      <c r="Z184" s="193"/>
      <c r="AA184" s="193"/>
      <c r="AB184" s="193"/>
      <c r="AC184" s="193"/>
    </row>
    <row r="185" spans="26:29" x14ac:dyDescent="0.2">
      <c r="Z185" s="193"/>
      <c r="AA185" s="193"/>
      <c r="AB185" s="193"/>
      <c r="AC185" s="193"/>
    </row>
    <row r="186" spans="26:29" x14ac:dyDescent="0.2">
      <c r="Z186" s="193"/>
      <c r="AA186" s="193"/>
      <c r="AB186" s="193"/>
      <c r="AC186" s="193"/>
    </row>
    <row r="187" spans="26:29" x14ac:dyDescent="0.2">
      <c r="Z187" s="193"/>
      <c r="AA187" s="193"/>
      <c r="AB187" s="193"/>
      <c r="AC187" s="193"/>
    </row>
    <row r="188" spans="26:29" x14ac:dyDescent="0.2">
      <c r="Z188" s="193"/>
      <c r="AA188" s="193"/>
      <c r="AB188" s="193"/>
      <c r="AC188" s="193"/>
    </row>
    <row r="189" spans="26:29" x14ac:dyDescent="0.2">
      <c r="Z189" s="193"/>
      <c r="AA189" s="193"/>
      <c r="AB189" s="193"/>
      <c r="AC189" s="193"/>
    </row>
    <row r="190" spans="26:29" x14ac:dyDescent="0.2">
      <c r="Z190" s="193"/>
      <c r="AA190" s="193"/>
      <c r="AB190" s="193"/>
      <c r="AC190" s="193"/>
    </row>
    <row r="191" spans="26:29" x14ac:dyDescent="0.2">
      <c r="Z191" s="193"/>
      <c r="AA191" s="193"/>
      <c r="AB191" s="193"/>
      <c r="AC191" s="193"/>
    </row>
    <row r="192" spans="26:29" x14ac:dyDescent="0.2">
      <c r="Z192" s="193"/>
      <c r="AA192" s="193"/>
      <c r="AB192" s="193"/>
      <c r="AC192" s="193"/>
    </row>
    <row r="193" spans="26:29" x14ac:dyDescent="0.2">
      <c r="Z193" s="193"/>
      <c r="AA193" s="193"/>
      <c r="AB193" s="193"/>
      <c r="AC193" s="193"/>
    </row>
    <row r="194" spans="26:29" x14ac:dyDescent="0.2">
      <c r="Z194" s="193"/>
      <c r="AA194" s="193"/>
      <c r="AB194" s="193"/>
      <c r="AC194" s="193"/>
    </row>
    <row r="195" spans="26:29" x14ac:dyDescent="0.2">
      <c r="Z195" s="193"/>
      <c r="AA195" s="193"/>
      <c r="AB195" s="193"/>
      <c r="AC195" s="193"/>
    </row>
    <row r="196" spans="26:29" x14ac:dyDescent="0.2">
      <c r="Z196" s="193"/>
      <c r="AA196" s="193"/>
      <c r="AB196" s="193"/>
      <c r="AC196" s="193"/>
    </row>
    <row r="197" spans="26:29" x14ac:dyDescent="0.2">
      <c r="Z197" s="193"/>
      <c r="AA197" s="193"/>
      <c r="AB197" s="193"/>
      <c r="AC197" s="193"/>
    </row>
    <row r="198" spans="26:29" x14ac:dyDescent="0.2">
      <c r="Z198" s="193"/>
      <c r="AA198" s="193"/>
      <c r="AB198" s="193"/>
      <c r="AC198" s="193"/>
    </row>
    <row r="199" spans="26:29" x14ac:dyDescent="0.2">
      <c r="Z199" s="193"/>
      <c r="AA199" s="193"/>
      <c r="AB199" s="193"/>
      <c r="AC199" s="193"/>
    </row>
    <row r="200" spans="26:29" x14ac:dyDescent="0.2">
      <c r="Z200" s="193"/>
      <c r="AA200" s="193"/>
      <c r="AB200" s="193"/>
      <c r="AC200" s="193"/>
    </row>
    <row r="201" spans="26:29" x14ac:dyDescent="0.2">
      <c r="Z201" s="193"/>
      <c r="AA201" s="193"/>
      <c r="AB201" s="193"/>
      <c r="AC201" s="193"/>
    </row>
    <row r="202" spans="26:29" x14ac:dyDescent="0.2">
      <c r="Z202" s="193"/>
      <c r="AA202" s="193"/>
      <c r="AB202" s="193"/>
      <c r="AC202" s="193"/>
    </row>
    <row r="203" spans="26:29" x14ac:dyDescent="0.2">
      <c r="Z203" s="193"/>
      <c r="AA203" s="193"/>
      <c r="AB203" s="193"/>
      <c r="AC203" s="193"/>
    </row>
    <row r="204" spans="26:29" x14ac:dyDescent="0.2">
      <c r="Z204" s="193"/>
      <c r="AA204" s="193"/>
      <c r="AB204" s="193"/>
      <c r="AC204" s="193"/>
    </row>
    <row r="205" spans="26:29" x14ac:dyDescent="0.2">
      <c r="Z205" s="193"/>
      <c r="AA205" s="193"/>
      <c r="AB205" s="193"/>
      <c r="AC205" s="193"/>
    </row>
    <row r="206" spans="26:29" x14ac:dyDescent="0.2">
      <c r="Z206" s="193"/>
      <c r="AA206" s="193"/>
      <c r="AB206" s="193"/>
      <c r="AC206" s="193"/>
    </row>
  </sheetData>
  <autoFilter ref="C120:L124" xr:uid="{00000000-0009-0000-0000-000009000000}"/>
  <mergeCells count="13">
    <mergeCell ref="AA2:AB2"/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7"/>
  <sheetViews>
    <sheetView tabSelected="1" zoomScale="145" zoomScaleNormal="145" workbookViewId="0">
      <selection activeCell="K28" sqref="K28"/>
    </sheetView>
  </sheetViews>
  <sheetFormatPr defaultColWidth="9.1640625" defaultRowHeight="11.25" x14ac:dyDescent="0.2"/>
  <cols>
    <col min="1" max="1" width="1.5" style="231" customWidth="1"/>
    <col min="2" max="2" width="8.83203125" style="231" bestFit="1" customWidth="1"/>
    <col min="3" max="3" width="28.5" style="231" bestFit="1" customWidth="1"/>
    <col min="4" max="4" width="13.33203125" style="231" bestFit="1" customWidth="1"/>
    <col min="5" max="5" width="11.6640625" style="231" bestFit="1" customWidth="1"/>
    <col min="6" max="6" width="15.83203125" style="231" bestFit="1" customWidth="1"/>
    <col min="7" max="7" width="1.5" style="231" bestFit="1" customWidth="1"/>
    <col min="8" max="9" width="13.33203125" style="231" bestFit="1" customWidth="1"/>
    <col min="10" max="10" width="1.5" style="231" customWidth="1"/>
    <col min="11" max="11" width="7.5" style="231" bestFit="1" customWidth="1"/>
    <col min="12" max="12" width="14" style="231" bestFit="1" customWidth="1"/>
    <col min="13" max="13" width="16.5" style="231" customWidth="1"/>
    <col min="14" max="14" width="29.33203125" style="231" bestFit="1" customWidth="1"/>
    <col min="15" max="15" width="28.6640625" style="231" bestFit="1" customWidth="1"/>
    <col min="16" max="16" width="1.5" style="231" customWidth="1"/>
    <col min="17" max="16384" width="9.1640625" style="231"/>
  </cols>
  <sheetData>
    <row r="1" spans="2:15" ht="6" customHeight="1" thickBot="1" x14ac:dyDescent="0.25"/>
    <row r="2" spans="2:15" ht="12" thickBot="1" x14ac:dyDescent="0.25">
      <c r="D2" s="280" t="s">
        <v>837</v>
      </c>
      <c r="E2" s="281" t="s">
        <v>838</v>
      </c>
      <c r="F2" s="281" t="s">
        <v>843</v>
      </c>
      <c r="G2" s="217" t="s">
        <v>846</v>
      </c>
      <c r="H2" s="269" t="s">
        <v>852</v>
      </c>
      <c r="I2" s="270" t="s">
        <v>853</v>
      </c>
      <c r="K2" s="214"/>
      <c r="L2" s="205" t="s">
        <v>854</v>
      </c>
      <c r="M2" s="282" t="s">
        <v>855</v>
      </c>
      <c r="N2" s="325" t="s">
        <v>851</v>
      </c>
      <c r="O2" s="326"/>
    </row>
    <row r="3" spans="2:15" x14ac:dyDescent="0.2">
      <c r="B3" s="216" t="s">
        <v>88</v>
      </c>
      <c r="C3" s="220" t="s">
        <v>89</v>
      </c>
      <c r="D3" s="223">
        <f>'SO 01.01 - Výsadba stromů'!$K$246</f>
        <v>0</v>
      </c>
      <c r="E3" s="224">
        <f>'SO 01.01 - Výsadba stromů'!$K$248</f>
        <v>0</v>
      </c>
      <c r="F3" s="224">
        <f>'SO 01.01 - Výsadba stromů'!$K$250</f>
        <v>0</v>
      </c>
      <c r="G3" s="224"/>
      <c r="H3" s="271">
        <f>D3</f>
        <v>0</v>
      </c>
      <c r="I3" s="272">
        <f>D3</f>
        <v>0</v>
      </c>
      <c r="K3" s="206" t="s">
        <v>847</v>
      </c>
      <c r="L3" s="227">
        <f>D5</f>
        <v>0</v>
      </c>
      <c r="M3" s="283"/>
      <c r="N3" s="207" t="str">
        <f>IF(M6&gt;L3,"Trvalky nejsou víc jak 20% dřevin","Pozor - víc jak 20%")</f>
        <v>Pozor - víc jak 20%</v>
      </c>
      <c r="O3" s="208"/>
    </row>
    <row r="4" spans="2:15" x14ac:dyDescent="0.2">
      <c r="B4" s="218" t="s">
        <v>92</v>
      </c>
      <c r="C4" s="219" t="s">
        <v>93</v>
      </c>
      <c r="D4" s="223">
        <f>'SO 01.02 - Výsadba keřů'!$K$280</f>
        <v>0</v>
      </c>
      <c r="E4" s="224">
        <f>'SO 01.02 - Výsadba keřů'!$K$282</f>
        <v>0</v>
      </c>
      <c r="F4" s="224">
        <f>'SO 01.02 - Výsadba keřů'!$K$284</f>
        <v>0</v>
      </c>
      <c r="G4" s="224"/>
      <c r="H4" s="271">
        <f>D4</f>
        <v>0</v>
      </c>
      <c r="I4" s="272">
        <f>D4</f>
        <v>0</v>
      </c>
      <c r="K4" s="206" t="s">
        <v>102</v>
      </c>
      <c r="L4" s="227">
        <f>D8</f>
        <v>0</v>
      </c>
      <c r="M4" s="283"/>
      <c r="N4" s="207"/>
      <c r="O4" s="208" t="str">
        <f>IF(M8&gt;L4,"Mobiliář není víc jak 20% Zeleni","Pozor - víc jak 20%")</f>
        <v>Pozor - víc jak 20%</v>
      </c>
    </row>
    <row r="5" spans="2:15" x14ac:dyDescent="0.2">
      <c r="B5" s="218" t="s">
        <v>95</v>
      </c>
      <c r="C5" s="277" t="s">
        <v>96</v>
      </c>
      <c r="D5" s="278">
        <f>'SO 01.03 - Založení trval...'!$K$230</f>
        <v>0</v>
      </c>
      <c r="E5" s="279">
        <f>'SO 01.03 - Založení trval...'!$K$232</f>
        <v>0</v>
      </c>
      <c r="F5" s="279">
        <f>'SO 01.03 - Založení trval...'!$K$234</f>
        <v>0</v>
      </c>
      <c r="G5" s="224"/>
      <c r="H5" s="271"/>
      <c r="I5" s="272">
        <f>D5</f>
        <v>0</v>
      </c>
      <c r="K5" s="206" t="s">
        <v>850</v>
      </c>
      <c r="L5" s="227">
        <f>D6</f>
        <v>0</v>
      </c>
      <c r="M5" s="283"/>
      <c r="N5" s="207" t="str">
        <f>IF(M6&gt;L5,"Trávníky nejsou víc jak 20% dřevin","Pozor - víc jak 20% dřevin")</f>
        <v>Pozor - víc jak 20% dřevin</v>
      </c>
      <c r="O5" s="208"/>
    </row>
    <row r="6" spans="2:15" x14ac:dyDescent="0.2">
      <c r="B6" s="218" t="s">
        <v>98</v>
      </c>
      <c r="C6" s="277" t="s">
        <v>849</v>
      </c>
      <c r="D6" s="279">
        <f>SUM('SO 01.04 - Trávníky a kvě...'!K138,'SO 01.04 - Trávníky a kvě...'!K141,'SO 01.04 - Trávníky a kvě...'!H152*2*'SO 01.04 - Trávníky a kvě...'!P150,'SO 01.04 - Trávníky a kvě...'!H164*3*'SO 01.04 - Trávníky a kvě...'!P162,'SO 01.04 - Trávníky a kvě...'!H176*2*'SO 01.04 - Trávníky a kvě...'!P174,'SO 01.04 - Trávníky a kvě...'!H197*'SO 01.04 - Trávníky a kvě...'!P195,'SO 01.04 - Trávníky a kvě...'!H202*'SO 01.04 - Trávníky a kvě...'!P200,'SO 01.04 - Trávníky a kvě...'!K224,'SO 01.04 - Trávníky a kvě...'!K227,'SO 01.04 - Trávníky a kvě...'!K236)</f>
        <v>0</v>
      </c>
      <c r="E6" s="279">
        <f>SUM('SO 01.04 - Trávníky a kvě...'!K144,'SO 01.04 - Trávníky a kvě...'!H158*2*'SO 01.04 - Trávníky a kvě...'!P156,'SO 01.04 - Trávníky a kvě...'!H170*3*'SO 01.04 - Trávníky a kvě...'!P168,'SO 01.04 - Trávníky a kvě...'!H182*2*'SO 01.04 - Trávníky a kvě...'!P180,'SO 01.04 - Trávníky a kvě...'!H207*'SO 01.04 - Trávníky a kvě...'!P205,'SO 01.04 - Trávníky a kvě...'!H212*'SO 01.04 - Trávníky a kvě...'!P210,'SO 01.04 - Trávníky a kvě...'!K230,'SO 01.04 - Trávníky a kvě...'!K232,'SO 01.04 - Trávníky a kvě...'!K147)</f>
        <v>0</v>
      </c>
      <c r="F6" s="279">
        <f>SUM(D6:E6)</f>
        <v>0</v>
      </c>
      <c r="G6" s="224"/>
      <c r="H6" s="271"/>
      <c r="I6" s="272">
        <f>D6</f>
        <v>0</v>
      </c>
      <c r="K6" s="206" t="s">
        <v>844</v>
      </c>
      <c r="L6" s="227">
        <f>H12</f>
        <v>0</v>
      </c>
      <c r="M6" s="228">
        <f>L6*0.2</f>
        <v>0</v>
      </c>
      <c r="N6" s="212"/>
      <c r="O6" s="210"/>
    </row>
    <row r="7" spans="2:15" x14ac:dyDescent="0.2">
      <c r="B7" s="218" t="s">
        <v>98</v>
      </c>
      <c r="C7" s="277" t="s">
        <v>848</v>
      </c>
      <c r="D7" s="278">
        <f>SUM('SO 01.04 - Trávníky a kvě...'!K126,'SO 01.04 - Trávníky a kvě...'!K129,'SO 01.04 - Trávníky a kvě...'!H153*2*'SO 01.04 - Trávníky a kvě...'!P150,'SO 01.04 - Trávníky a kvě...'!H165*3*'SO 01.04 - Trávníky a kvě...'!P162,'SO 01.04 - Trávníky a kvě...'!H177*2*'SO 01.04 - Trávníky a kvě...'!P174,'SO 01.04 - Trávníky a kvě...'!H198*'SO 01.04 - Trávníky a kvě...'!P195,'SO 01.04 - Trávníky a kvě...'!H203*'SO 01.04 - Trávníky a kvě...'!P200,'SO 01.04 - Trávníky a kvě...'!K215,'SO 01.04 - Trávníky a kvě...'!K220,'SO 01.04 - Trávníky a kvě...'!K186,'SO 01.04 - Trávníky a kvě...'!K189,'SO 01.04 - Trávníky a kvě...'!K192)</f>
        <v>0</v>
      </c>
      <c r="E7" s="279">
        <f>SUM('SO 01.04 - Trávníky a kvě...'!K132,'SO 01.04 - Trávníky a kvě...'!K135,'SO 01.04 - Trávníky a kvě...'!H159*2*'SO 01.04 - Trávníky a kvě...'!P156,'SO 01.04 - Trávníky a kvě...'!H171*3*'SO 01.04 - Trávníky a kvě...'!P168,'SO 01.04 - Trávníky a kvě...'!H183*2*'SO 01.04 - Trávníky a kvě...'!P180,'SO 01.04 - Trávníky a kvě...'!H208*'SO 01.04 - Trávníky a kvě...'!P205,'SO 01.04 - Trávníky a kvě...'!H213*'SO 01.04 - Trávníky a kvě...'!P210)</f>
        <v>0</v>
      </c>
      <c r="F7" s="279">
        <f>SUM(D7:E7)</f>
        <v>0</v>
      </c>
      <c r="G7" s="224"/>
      <c r="H7" s="271"/>
      <c r="I7" s="272">
        <f>D7</f>
        <v>0</v>
      </c>
      <c r="K7" s="206"/>
      <c r="L7" s="227"/>
      <c r="M7" s="228"/>
      <c r="N7" s="212"/>
      <c r="O7" s="210"/>
    </row>
    <row r="8" spans="2:15" ht="12" thickBot="1" x14ac:dyDescent="0.25">
      <c r="B8" s="218" t="s">
        <v>101</v>
      </c>
      <c r="C8" s="277" t="s">
        <v>102</v>
      </c>
      <c r="D8" s="278">
        <f>'SO 01.05 - Mobiliář'!$K$168</f>
        <v>0</v>
      </c>
      <c r="E8" s="279">
        <f>'SO 01.05 - Mobiliář'!$K$170</f>
        <v>0</v>
      </c>
      <c r="F8" s="279">
        <f>'SO 01.05 - Mobiliář'!$K$172</f>
        <v>0</v>
      </c>
      <c r="G8" s="224"/>
      <c r="H8" s="271"/>
      <c r="I8" s="272"/>
      <c r="K8" s="209" t="s">
        <v>845</v>
      </c>
      <c r="L8" s="229">
        <f>I12</f>
        <v>0</v>
      </c>
      <c r="M8" s="230">
        <f>L8*0.2</f>
        <v>0</v>
      </c>
      <c r="N8" s="213"/>
      <c r="O8" s="211"/>
    </row>
    <row r="9" spans="2:15" x14ac:dyDescent="0.2">
      <c r="B9" s="218" t="s">
        <v>104</v>
      </c>
      <c r="C9" s="219" t="s">
        <v>105</v>
      </c>
      <c r="D9" s="223">
        <f>'SO 01.06 - Následná péče ...'!$K$134</f>
        <v>0</v>
      </c>
      <c r="E9" s="224">
        <f>'SO 01.06 - Následná péče ...'!$K$136</f>
        <v>0</v>
      </c>
      <c r="F9" s="224">
        <f>'SO 01.06 - Následná péče ...'!$K$138</f>
        <v>0</v>
      </c>
      <c r="G9" s="224"/>
      <c r="H9" s="271">
        <f>D9</f>
        <v>0</v>
      </c>
      <c r="I9" s="272">
        <f>D9</f>
        <v>0</v>
      </c>
    </row>
    <row r="10" spans="2:15" x14ac:dyDescent="0.2">
      <c r="B10" s="218" t="s">
        <v>110</v>
      </c>
      <c r="C10" s="219" t="s">
        <v>111</v>
      </c>
      <c r="D10" s="223">
        <f>'SO 02.01 - Výsadba stromů...'!$K$168</f>
        <v>0</v>
      </c>
      <c r="E10" s="224">
        <f>'SO 02.01 - Výsadba stromů...'!$K$170</f>
        <v>0</v>
      </c>
      <c r="F10" s="224">
        <f>'SO 02.01 - Výsadba stromů...'!$K$172</f>
        <v>0</v>
      </c>
      <c r="G10" s="224"/>
      <c r="H10" s="271">
        <f>D10</f>
        <v>0</v>
      </c>
      <c r="I10" s="272">
        <f>D10</f>
        <v>0</v>
      </c>
    </row>
    <row r="11" spans="2:15" ht="12" thickBot="1" x14ac:dyDescent="0.25">
      <c r="B11" s="215" t="s">
        <v>113</v>
      </c>
      <c r="C11" s="221" t="s">
        <v>105</v>
      </c>
      <c r="D11" s="225">
        <f>'SO 02.02 - Následná péče ...'!$K$128</f>
        <v>0</v>
      </c>
      <c r="E11" s="226">
        <f>'SO 02.02 - Následná péče ...'!$K$130</f>
        <v>0</v>
      </c>
      <c r="F11" s="226">
        <f>'SO 02.02 - Následná péče ...'!$K$132</f>
        <v>0</v>
      </c>
      <c r="G11" s="226"/>
      <c r="H11" s="273">
        <f>D11</f>
        <v>0</v>
      </c>
      <c r="I11" s="274">
        <f>D11</f>
        <v>0</v>
      </c>
    </row>
    <row r="12" spans="2:15" ht="12" thickBot="1" x14ac:dyDescent="0.25">
      <c r="C12" s="222" t="s">
        <v>843</v>
      </c>
      <c r="D12" s="226">
        <f>SUM(D3:D11)</f>
        <v>0</v>
      </c>
      <c r="E12" s="226">
        <f>SUM(E3:E11)</f>
        <v>0</v>
      </c>
      <c r="F12" s="226">
        <f>SUM(F3:F11)</f>
        <v>0</v>
      </c>
      <c r="G12" s="226"/>
      <c r="H12" s="275">
        <f>SUM(H3:H11)</f>
        <v>0</v>
      </c>
      <c r="I12" s="276">
        <f>SUM(I3:I11)</f>
        <v>0</v>
      </c>
    </row>
    <row r="13" spans="2:15" ht="5.45" customHeight="1" x14ac:dyDescent="0.2"/>
    <row r="14" spans="2:15" x14ac:dyDescent="0.2">
      <c r="F14" s="268"/>
    </row>
    <row r="17" spans="4:5" x14ac:dyDescent="0.2">
      <c r="D17" s="232"/>
      <c r="E17" s="232"/>
    </row>
  </sheetData>
  <mergeCells count="1">
    <mergeCell ref="N2:O2"/>
  </mergeCells>
  <conditionalFormatting sqref="L4:L5">
    <cfRule type="cellIs" dxfId="1" priority="4" operator="greaterThan">
      <formula>$I$12*0.2</formula>
    </cfRule>
  </conditionalFormatting>
  <conditionalFormatting sqref="N3:O5">
    <cfRule type="containsText" dxfId="0" priority="1" operator="containsText" text="Pozor">
      <formula>NOT(ISERROR(SEARCH("Pozor",N3)))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&amp;R&amp;"Calibri"&amp;10&amp;K000000Company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51"/>
  <sheetViews>
    <sheetView showGridLines="0" topLeftCell="A225" workbookViewId="0">
      <selection activeCell="H245" sqref="H24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91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T4" s="16" t="s">
        <v>3</v>
      </c>
    </row>
    <row r="5" spans="1:46" s="1" customFormat="1" ht="6.95" customHeight="1" thickBot="1" x14ac:dyDescent="0.25">
      <c r="B5" s="19"/>
      <c r="M5" s="19"/>
    </row>
    <row r="6" spans="1:46" s="1" customFormat="1" ht="12" customHeight="1" x14ac:dyDescent="0.2">
      <c r="B6" s="19"/>
      <c r="D6" s="25" t="s">
        <v>15</v>
      </c>
      <c r="M6" s="19"/>
      <c r="AA6" s="195" t="str">
        <f t="shared" ref="AA6:AA69" si="0">IFERROR(IF(FIND("
nezpůsobilé",$F7)&gt;1,$K6,0),"")</f>
        <v/>
      </c>
      <c r="AB6" s="196" t="str">
        <f t="shared" ref="AB6:AB69" si="1">IFERROR(IF(FIND("
způsobilé",$F7)&gt;1,$K6,0),"")</f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119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ROUND(K124,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ROUND((SUM(BE124:BE242)),  2)</f>
        <v>0</v>
      </c>
      <c r="G37" s="28"/>
      <c r="H37" s="28"/>
      <c r="I37" s="104">
        <v>0.21</v>
      </c>
      <c r="J37" s="28"/>
      <c r="K37" s="101">
        <f>ROUND(((SUM(BE124:BE242))*I37),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ROUND((SUM(BF124:BF242)),  2)</f>
        <v>0</v>
      </c>
      <c r="G38" s="28"/>
      <c r="H38" s="28"/>
      <c r="I38" s="104">
        <v>0.15</v>
      </c>
      <c r="J38" s="28"/>
      <c r="K38" s="101">
        <f>ROUND(((SUM(BF124:BF242))*I38),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ROUND((SUM(BG124:BG242)),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ROUND((SUM(BH124:BH242)),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ROUND((SUM(BI124:BI242)),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si="0"/>
        <v/>
      </c>
      <c r="AB67" s="198" t="str">
        <f t="shared" si="1"/>
        <v/>
      </c>
    </row>
    <row r="68" spans="1:31" x14ac:dyDescent="0.2">
      <c r="B68" s="19"/>
      <c r="M68" s="19"/>
      <c r="AA68" s="197" t="str">
        <f t="shared" si="0"/>
        <v/>
      </c>
      <c r="AB68" s="198" t="str">
        <f t="shared" si="1"/>
        <v/>
      </c>
    </row>
    <row r="69" spans="1:31" x14ac:dyDescent="0.2">
      <c r="B69" s="19"/>
      <c r="M69" s="19"/>
      <c r="AA69" s="197" t="str">
        <f t="shared" si="0"/>
        <v/>
      </c>
      <c r="AB69" s="198" t="str">
        <f t="shared" si="1"/>
        <v/>
      </c>
    </row>
    <row r="70" spans="1:31" x14ac:dyDescent="0.2">
      <c r="B70" s="19"/>
      <c r="M70" s="19"/>
      <c r="AA70" s="197" t="str">
        <f t="shared" ref="AA70:AA133" si="2">IFERROR(IF(FIND("
nezpůsobilé",$F71)&gt;1,$K70,0),"")</f>
        <v/>
      </c>
      <c r="AB70" s="198" t="str">
        <f t="shared" ref="AB70:AB133" si="3">IFERROR(IF(FIND("
způsobilé",$F71)&gt;1,$K70,0),"")</f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01.01 - Výsadba stromů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4">Q124</f>
        <v>0</v>
      </c>
      <c r="J98" s="67">
        <f t="shared" si="4"/>
        <v>0</v>
      </c>
      <c r="K98" s="67">
        <f>K124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4"/>
        <v>0</v>
      </c>
      <c r="J99" s="119">
        <f t="shared" si="4"/>
        <v>0</v>
      </c>
      <c r="K99" s="119">
        <f>K125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4"/>
        <v>0</v>
      </c>
      <c r="J100" s="123">
        <f t="shared" si="4"/>
        <v>0</v>
      </c>
      <c r="K100" s="123">
        <f>K126</f>
        <v>0</v>
      </c>
      <c r="M100" s="120"/>
      <c r="AA100" s="197" t="str">
        <f t="shared" si="2"/>
        <v/>
      </c>
      <c r="AB100" s="198" t="str">
        <f t="shared" si="3"/>
        <v/>
      </c>
    </row>
    <row r="101" spans="1:47" s="10" customFormat="1" ht="19.899999999999999" customHeight="1" x14ac:dyDescent="0.2">
      <c r="B101" s="120"/>
      <c r="D101" s="121" t="s">
        <v>131</v>
      </c>
      <c r="E101" s="122"/>
      <c r="F101" s="122"/>
      <c r="G101" s="122"/>
      <c r="H101" s="122"/>
      <c r="I101" s="123">
        <f>Q209</f>
        <v>0</v>
      </c>
      <c r="J101" s="123">
        <f>R209</f>
        <v>0</v>
      </c>
      <c r="K101" s="123">
        <f>K209</f>
        <v>0</v>
      </c>
      <c r="M101" s="120"/>
      <c r="AA101" s="197" t="str">
        <f t="shared" si="2"/>
        <v/>
      </c>
      <c r="AB101" s="198" t="str">
        <f t="shared" si="3"/>
        <v/>
      </c>
    </row>
    <row r="102" spans="1:47" s="10" customFormat="1" ht="19.899999999999999" customHeight="1" x14ac:dyDescent="0.2">
      <c r="B102" s="120"/>
      <c r="D102" s="121" t="s">
        <v>132</v>
      </c>
      <c r="E102" s="122"/>
      <c r="F102" s="122"/>
      <c r="G102" s="122"/>
      <c r="H102" s="122"/>
      <c r="I102" s="123">
        <f>Q214</f>
        <v>0</v>
      </c>
      <c r="J102" s="123">
        <f>R214</f>
        <v>0</v>
      </c>
      <c r="K102" s="123">
        <f>K214</f>
        <v>0</v>
      </c>
      <c r="M102" s="120"/>
      <c r="AA102" s="197" t="str">
        <f t="shared" si="2"/>
        <v/>
      </c>
      <c r="AB102" s="198" t="str">
        <f t="shared" si="3"/>
        <v/>
      </c>
    </row>
    <row r="103" spans="1:47" s="2" customFormat="1" ht="21.75" customHeight="1" x14ac:dyDescent="0.2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197" t="str">
        <f t="shared" si="2"/>
        <v/>
      </c>
      <c r="AB103" s="198" t="str">
        <f t="shared" si="3"/>
        <v/>
      </c>
      <c r="AC103" s="28"/>
      <c r="AD103" s="28"/>
      <c r="AE103" s="28"/>
    </row>
    <row r="104" spans="1:47" s="2" customFormat="1" ht="6.95" customHeight="1" x14ac:dyDescent="0.2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38"/>
      <c r="S104" s="28"/>
      <c r="T104" s="28"/>
      <c r="U104" s="28"/>
      <c r="V104" s="28"/>
      <c r="W104" s="28"/>
      <c r="X104" s="28"/>
      <c r="Y104" s="28"/>
      <c r="Z104" s="28"/>
      <c r="AA104" s="197" t="str">
        <f t="shared" si="2"/>
        <v/>
      </c>
      <c r="AB104" s="198" t="str">
        <f t="shared" si="3"/>
        <v/>
      </c>
      <c r="AC104" s="28"/>
      <c r="AD104" s="28"/>
      <c r="AE104" s="28"/>
    </row>
    <row r="105" spans="1:47" x14ac:dyDescent="0.2">
      <c r="AA105" s="197" t="str">
        <f t="shared" si="2"/>
        <v/>
      </c>
      <c r="AB105" s="198" t="str">
        <f t="shared" si="3"/>
        <v/>
      </c>
    </row>
    <row r="106" spans="1:47" x14ac:dyDescent="0.2">
      <c r="AA106" s="197" t="str">
        <f t="shared" si="2"/>
        <v/>
      </c>
      <c r="AB106" s="198" t="str">
        <f t="shared" si="3"/>
        <v/>
      </c>
    </row>
    <row r="107" spans="1:47" x14ac:dyDescent="0.2">
      <c r="AA107" s="197" t="str">
        <f t="shared" si="2"/>
        <v/>
      </c>
      <c r="AB107" s="198" t="str">
        <f t="shared" si="3"/>
        <v/>
      </c>
    </row>
    <row r="108" spans="1:47" s="2" customFormat="1" ht="6.95" customHeight="1" x14ac:dyDescent="0.2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24.95" customHeight="1" x14ac:dyDescent="0.2">
      <c r="A109" s="28"/>
      <c r="B109" s="29"/>
      <c r="C109" s="20" t="s">
        <v>133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2" customFormat="1" ht="6.95" customHeight="1" x14ac:dyDescent="0.2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2"/>
        <v/>
      </c>
      <c r="AB110" s="198" t="str">
        <f t="shared" si="3"/>
        <v/>
      </c>
      <c r="AC110" s="28"/>
      <c r="AD110" s="28"/>
      <c r="AE110" s="28"/>
    </row>
    <row r="111" spans="1:47" s="2" customFormat="1" ht="12" customHeight="1" x14ac:dyDescent="0.2">
      <c r="A111" s="28"/>
      <c r="B111" s="29"/>
      <c r="C111" s="25" t="s">
        <v>15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6.5" customHeight="1" x14ac:dyDescent="0.2">
      <c r="A112" s="28"/>
      <c r="B112" s="29"/>
      <c r="C112" s="28"/>
      <c r="D112" s="28"/>
      <c r="E112" s="329" t="str">
        <f>E7</f>
        <v>Revitalizace vybraných prostor v obci Stříbrná</v>
      </c>
      <c r="F112" s="330"/>
      <c r="G112" s="330"/>
      <c r="H112" s="330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1" customFormat="1" ht="12" customHeight="1" x14ac:dyDescent="0.2">
      <c r="B113" s="19"/>
      <c r="C113" s="25" t="s">
        <v>116</v>
      </c>
      <c r="M113" s="19"/>
      <c r="AA113" s="197" t="str">
        <f t="shared" si="2"/>
        <v/>
      </c>
      <c r="AB113" s="198" t="str">
        <f t="shared" si="3"/>
        <v/>
      </c>
    </row>
    <row r="114" spans="1:65" s="2" customFormat="1" ht="16.5" customHeight="1" x14ac:dyDescent="0.2">
      <c r="A114" s="28"/>
      <c r="B114" s="29"/>
      <c r="C114" s="28"/>
      <c r="D114" s="28"/>
      <c r="E114" s="329" t="s">
        <v>117</v>
      </c>
      <c r="F114" s="328"/>
      <c r="G114" s="328"/>
      <c r="H114" s="3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118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16.5" customHeight="1" x14ac:dyDescent="0.2">
      <c r="A116" s="28"/>
      <c r="B116" s="29"/>
      <c r="C116" s="28"/>
      <c r="D116" s="28"/>
      <c r="E116" s="292" t="str">
        <f>E11</f>
        <v>SO 01.01 - Výsadba stromů</v>
      </c>
      <c r="F116" s="328"/>
      <c r="G116" s="328"/>
      <c r="H116" s="3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6.95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12" customHeight="1" x14ac:dyDescent="0.2">
      <c r="A118" s="28"/>
      <c r="B118" s="29"/>
      <c r="C118" s="25" t="s">
        <v>19</v>
      </c>
      <c r="D118" s="28"/>
      <c r="E118" s="28"/>
      <c r="F118" s="23" t="str">
        <f>F14</f>
        <v>Stříbrná</v>
      </c>
      <c r="G118" s="28"/>
      <c r="H118" s="28"/>
      <c r="I118" s="25" t="s">
        <v>21</v>
      </c>
      <c r="J118" s="51" t="str">
        <f>IF(J14="","",J14)</f>
        <v>23. 4. 2021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6.9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23</v>
      </c>
      <c r="D120" s="28"/>
      <c r="E120" s="28"/>
      <c r="F120" s="23" t="str">
        <f>E17</f>
        <v>Obec Stříbrná</v>
      </c>
      <c r="G120" s="28"/>
      <c r="H120" s="28"/>
      <c r="I120" s="25" t="s">
        <v>30</v>
      </c>
      <c r="J120" s="26" t="str">
        <f>E23</f>
        <v>Ing. Vladimír Dufek</v>
      </c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2"/>
        <v/>
      </c>
      <c r="AB120" s="198" t="str">
        <f t="shared" si="3"/>
        <v/>
      </c>
      <c r="AC120" s="28"/>
      <c r="AD120" s="28"/>
      <c r="AE120" s="28"/>
    </row>
    <row r="121" spans="1:65" s="2" customFormat="1" ht="15.2" customHeight="1" x14ac:dyDescent="0.2">
      <c r="A121" s="28"/>
      <c r="B121" s="29"/>
      <c r="C121" s="25" t="s">
        <v>28</v>
      </c>
      <c r="D121" s="28"/>
      <c r="E121" s="28"/>
      <c r="F121" s="23" t="str">
        <f>IF(E20="","",E20)</f>
        <v xml:space="preserve"> </v>
      </c>
      <c r="G121" s="28"/>
      <c r="H121" s="28"/>
      <c r="I121" s="25" t="s">
        <v>33</v>
      </c>
      <c r="J121" s="26" t="str">
        <f>E26</f>
        <v xml:space="preserve"> 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</row>
    <row r="122" spans="1:65" s="2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197" t="str">
        <f t="shared" si="2"/>
        <v/>
      </c>
      <c r="AB122" s="198" t="str">
        <f t="shared" si="3"/>
        <v/>
      </c>
      <c r="AC122" s="28"/>
      <c r="AD122" s="28"/>
      <c r="AE122" s="28"/>
    </row>
    <row r="123" spans="1:65" s="11" customFormat="1" ht="29.25" customHeight="1" x14ac:dyDescent="0.2">
      <c r="A123" s="124"/>
      <c r="B123" s="125"/>
      <c r="C123" s="126" t="s">
        <v>134</v>
      </c>
      <c r="D123" s="127" t="s">
        <v>60</v>
      </c>
      <c r="E123" s="127" t="s">
        <v>56</v>
      </c>
      <c r="F123" s="127" t="s">
        <v>57</v>
      </c>
      <c r="G123" s="127" t="s">
        <v>135</v>
      </c>
      <c r="H123" s="127" t="s">
        <v>136</v>
      </c>
      <c r="I123" s="127" t="s">
        <v>137</v>
      </c>
      <c r="J123" s="127" t="s">
        <v>138</v>
      </c>
      <c r="K123" s="127" t="s">
        <v>126</v>
      </c>
      <c r="L123" s="128" t="s">
        <v>139</v>
      </c>
      <c r="M123" s="129"/>
      <c r="N123" s="58" t="s">
        <v>1</v>
      </c>
      <c r="O123" s="59" t="s">
        <v>39</v>
      </c>
      <c r="P123" s="59" t="s">
        <v>140</v>
      </c>
      <c r="Q123" s="59" t="s">
        <v>141</v>
      </c>
      <c r="R123" s="59" t="s">
        <v>142</v>
      </c>
      <c r="S123" s="59" t="s">
        <v>143</v>
      </c>
      <c r="T123" s="59" t="s">
        <v>144</v>
      </c>
      <c r="U123" s="59" t="s">
        <v>145</v>
      </c>
      <c r="V123" s="59" t="s">
        <v>146</v>
      </c>
      <c r="W123" s="59" t="s">
        <v>147</v>
      </c>
      <c r="X123" s="60" t="s">
        <v>148</v>
      </c>
      <c r="Y123" s="124"/>
      <c r="Z123" s="124"/>
      <c r="AA123" s="197" t="str">
        <f t="shared" si="2"/>
        <v/>
      </c>
      <c r="AB123" s="198" t="str">
        <f t="shared" si="3"/>
        <v/>
      </c>
      <c r="AC123" s="124"/>
      <c r="AD123" s="124"/>
      <c r="AE123" s="124"/>
    </row>
    <row r="124" spans="1:65" s="2" customFormat="1" ht="22.9" customHeight="1" x14ac:dyDescent="0.25">
      <c r="A124" s="28"/>
      <c r="B124" s="29"/>
      <c r="C124" s="65" t="s">
        <v>149</v>
      </c>
      <c r="D124" s="28"/>
      <c r="E124" s="28"/>
      <c r="F124" s="28"/>
      <c r="G124" s="28"/>
      <c r="H124" s="28"/>
      <c r="I124" s="28"/>
      <c r="J124" s="28"/>
      <c r="K124" s="130">
        <f>BK124</f>
        <v>0</v>
      </c>
      <c r="L124" s="28"/>
      <c r="M124" s="29"/>
      <c r="N124" s="61"/>
      <c r="O124" s="52"/>
      <c r="P124" s="62"/>
      <c r="Q124" s="131">
        <f>Q125</f>
        <v>0</v>
      </c>
      <c r="R124" s="131">
        <f>R125</f>
        <v>0</v>
      </c>
      <c r="S124" s="62"/>
      <c r="T124" s="132">
        <f>T125</f>
        <v>180.02952499999995</v>
      </c>
      <c r="U124" s="62"/>
      <c r="V124" s="132">
        <f>V125</f>
        <v>3.1751100000000005</v>
      </c>
      <c r="W124" s="62"/>
      <c r="X124" s="133">
        <f>X125</f>
        <v>0</v>
      </c>
      <c r="Y124" s="28"/>
      <c r="Z124" s="28"/>
      <c r="AA124" s="197" t="str">
        <f t="shared" si="2"/>
        <v/>
      </c>
      <c r="AB124" s="198" t="str">
        <f t="shared" si="3"/>
        <v/>
      </c>
      <c r="AC124" s="28"/>
      <c r="AD124" s="28"/>
      <c r="AE124" s="28"/>
      <c r="AT124" s="16" t="s">
        <v>76</v>
      </c>
      <c r="AU124" s="16" t="s">
        <v>128</v>
      </c>
      <c r="BK124" s="134">
        <f>BK125</f>
        <v>0</v>
      </c>
    </row>
    <row r="125" spans="1:65" s="12" customFormat="1" ht="25.9" customHeight="1" x14ac:dyDescent="0.2">
      <c r="B125" s="135"/>
      <c r="D125" s="136" t="s">
        <v>76</v>
      </c>
      <c r="E125" s="137" t="s">
        <v>150</v>
      </c>
      <c r="F125" s="137" t="s">
        <v>151</v>
      </c>
      <c r="K125" s="138">
        <f>BK125</f>
        <v>0</v>
      </c>
      <c r="M125" s="135"/>
      <c r="N125" s="139"/>
      <c r="O125" s="140"/>
      <c r="P125" s="140"/>
      <c r="Q125" s="141">
        <f>Q126+Q209+Q214</f>
        <v>0</v>
      </c>
      <c r="R125" s="141">
        <f>R126+R209+R214</f>
        <v>0</v>
      </c>
      <c r="S125" s="140"/>
      <c r="T125" s="142">
        <f>T126+T209+T214</f>
        <v>180.02952499999995</v>
      </c>
      <c r="U125" s="140"/>
      <c r="V125" s="142">
        <f>V126+V209+V214</f>
        <v>3.1751100000000005</v>
      </c>
      <c r="W125" s="140"/>
      <c r="X125" s="143">
        <f>X126+X209+X214</f>
        <v>0</v>
      </c>
      <c r="AA125" s="197" t="str">
        <f t="shared" si="2"/>
        <v/>
      </c>
      <c r="AB125" s="198" t="str">
        <f t="shared" si="3"/>
        <v/>
      </c>
      <c r="AR125" s="136" t="s">
        <v>84</v>
      </c>
      <c r="AT125" s="144" t="s">
        <v>76</v>
      </c>
      <c r="AU125" s="144" t="s">
        <v>77</v>
      </c>
      <c r="AY125" s="136" t="s">
        <v>152</v>
      </c>
      <c r="BK125" s="145">
        <f>BK126+BK209+BK214</f>
        <v>0</v>
      </c>
    </row>
    <row r="126" spans="1:65" s="12" customFormat="1" ht="22.9" customHeight="1" x14ac:dyDescent="0.2">
      <c r="B126" s="135"/>
      <c r="D126" s="136" t="s">
        <v>76</v>
      </c>
      <c r="E126" s="146" t="s">
        <v>84</v>
      </c>
      <c r="F126" s="146" t="s">
        <v>153</v>
      </c>
      <c r="K126" s="147">
        <f>BK126</f>
        <v>0</v>
      </c>
      <c r="M126" s="135"/>
      <c r="N126" s="139"/>
      <c r="O126" s="140"/>
      <c r="P126" s="140"/>
      <c r="Q126" s="141">
        <f>SUM(Q127:Q208)</f>
        <v>0</v>
      </c>
      <c r="R126" s="141">
        <f>SUM(R127:R208)</f>
        <v>0</v>
      </c>
      <c r="S126" s="140"/>
      <c r="T126" s="142">
        <f>SUM(T127:T208)</f>
        <v>173.66999999999996</v>
      </c>
      <c r="U126" s="140"/>
      <c r="V126" s="142">
        <f>SUM(V127:V208)</f>
        <v>3.1751100000000005</v>
      </c>
      <c r="W126" s="140"/>
      <c r="X126" s="143">
        <f>SUM(X127:X208)</f>
        <v>0</v>
      </c>
      <c r="AA126" s="197" t="str">
        <f t="shared" si="2"/>
        <v/>
      </c>
      <c r="AB126" s="198" t="str">
        <f t="shared" si="3"/>
        <v/>
      </c>
      <c r="AR126" s="136" t="s">
        <v>84</v>
      </c>
      <c r="AT126" s="144" t="s">
        <v>76</v>
      </c>
      <c r="AU126" s="144" t="s">
        <v>84</v>
      </c>
      <c r="AY126" s="136" t="s">
        <v>152</v>
      </c>
      <c r="BK126" s="145">
        <f>SUM(BK127:BK208)</f>
        <v>0</v>
      </c>
    </row>
    <row r="127" spans="1:65" s="2" customFormat="1" ht="33" customHeight="1" x14ac:dyDescent="0.2">
      <c r="A127" s="28"/>
      <c r="B127" s="148"/>
      <c r="C127" s="149" t="s">
        <v>84</v>
      </c>
      <c r="D127" s="149" t="s">
        <v>154</v>
      </c>
      <c r="E127" s="150" t="s">
        <v>155</v>
      </c>
      <c r="F127" s="151" t="s">
        <v>156</v>
      </c>
      <c r="G127" s="152" t="s">
        <v>157</v>
      </c>
      <c r="H127" s="153">
        <v>1</v>
      </c>
      <c r="I127" s="154">
        <v>0</v>
      </c>
      <c r="J127" s="284">
        <v>0</v>
      </c>
      <c r="K127" s="154">
        <f>ROUND(P127*H127,2)</f>
        <v>0</v>
      </c>
      <c r="L127" s="151" t="s">
        <v>158</v>
      </c>
      <c r="M127" s="29"/>
      <c r="N127" s="155" t="s">
        <v>1</v>
      </c>
      <c r="O127" s="156" t="s">
        <v>40</v>
      </c>
      <c r="P127" s="157">
        <f>I127+J127</f>
        <v>0</v>
      </c>
      <c r="Q127" s="157">
        <f>ROUND(I127*H127,2)</f>
        <v>0</v>
      </c>
      <c r="R127" s="157">
        <f>ROUND(J127*H127,2)</f>
        <v>0</v>
      </c>
      <c r="S127" s="158">
        <v>1.615</v>
      </c>
      <c r="T127" s="158">
        <f>S127*H127</f>
        <v>1.615</v>
      </c>
      <c r="U127" s="158">
        <v>0</v>
      </c>
      <c r="V127" s="158">
        <f>U127*H127</f>
        <v>0</v>
      </c>
      <c r="W127" s="158">
        <v>0</v>
      </c>
      <c r="X127" s="159">
        <f>W127*H127</f>
        <v>0</v>
      </c>
      <c r="Y127" s="28"/>
      <c r="Z127" s="28"/>
      <c r="AA127" s="197" t="str">
        <f t="shared" si="2"/>
        <v/>
      </c>
      <c r="AB127" s="198">
        <f t="shared" si="3"/>
        <v>0</v>
      </c>
      <c r="AC127" s="28"/>
      <c r="AD127" s="28"/>
      <c r="AE127" s="28"/>
      <c r="AR127" s="160" t="s">
        <v>159</v>
      </c>
      <c r="AT127" s="160" t="s">
        <v>154</v>
      </c>
      <c r="AU127" s="160" t="s">
        <v>86</v>
      </c>
      <c r="AY127" s="16" t="s">
        <v>152</v>
      </c>
      <c r="BE127" s="161">
        <f>IF(O127="základní",K127,0)</f>
        <v>0</v>
      </c>
      <c r="BF127" s="161">
        <f>IF(O127="snížená",K127,0)</f>
        <v>0</v>
      </c>
      <c r="BG127" s="161">
        <f>IF(O127="zákl. přenesená",K127,0)</f>
        <v>0</v>
      </c>
      <c r="BH127" s="161">
        <f>IF(O127="sníž. přenesená",K127,0)</f>
        <v>0</v>
      </c>
      <c r="BI127" s="161">
        <f>IF(O127="nulová",K127,0)</f>
        <v>0</v>
      </c>
      <c r="BJ127" s="16" t="s">
        <v>84</v>
      </c>
      <c r="BK127" s="161">
        <f>ROUND(P127*H127,2)</f>
        <v>0</v>
      </c>
      <c r="BL127" s="16" t="s">
        <v>159</v>
      </c>
      <c r="BM127" s="160" t="s">
        <v>160</v>
      </c>
    </row>
    <row r="128" spans="1:65" s="2" customFormat="1" ht="29.25" x14ac:dyDescent="0.2">
      <c r="A128" s="28"/>
      <c r="B128" s="29"/>
      <c r="C128" s="28"/>
      <c r="D128" s="162" t="s">
        <v>161</v>
      </c>
      <c r="E128" s="28"/>
      <c r="F128" s="163" t="s">
        <v>162</v>
      </c>
      <c r="G128" s="28"/>
      <c r="H128" s="28"/>
      <c r="I128" s="28"/>
      <c r="J128" s="28"/>
      <c r="K128" s="28"/>
      <c r="L128" s="28"/>
      <c r="M128" s="29"/>
      <c r="N128" s="164"/>
      <c r="O128" s="16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197" t="str">
        <f t="shared" si="2"/>
        <v/>
      </c>
      <c r="AB128" s="198" t="str">
        <f t="shared" si="3"/>
        <v/>
      </c>
      <c r="AC128" s="28"/>
      <c r="AD128" s="28"/>
      <c r="AE128" s="28"/>
      <c r="AT128" s="16" t="s">
        <v>161</v>
      </c>
      <c r="AU128" s="16" t="s">
        <v>86</v>
      </c>
    </row>
    <row r="129" spans="1:65" s="2" customFormat="1" ht="33" customHeight="1" x14ac:dyDescent="0.2">
      <c r="A129" s="28"/>
      <c r="B129" s="148"/>
      <c r="C129" s="149" t="s">
        <v>86</v>
      </c>
      <c r="D129" s="149" t="s">
        <v>154</v>
      </c>
      <c r="E129" s="150" t="s">
        <v>155</v>
      </c>
      <c r="F129" s="151" t="s">
        <v>156</v>
      </c>
      <c r="G129" s="152" t="s">
        <v>157</v>
      </c>
      <c r="H129" s="153">
        <v>4</v>
      </c>
      <c r="I129" s="154">
        <v>0</v>
      </c>
      <c r="J129" s="284">
        <v>0</v>
      </c>
      <c r="K129" s="154">
        <f>ROUND(P129*H129,2)</f>
        <v>0</v>
      </c>
      <c r="L129" s="151" t="s">
        <v>158</v>
      </c>
      <c r="M129" s="29"/>
      <c r="N129" s="155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1.615</v>
      </c>
      <c r="T129" s="158">
        <f>S129*H129</f>
        <v>6.46</v>
      </c>
      <c r="U129" s="158">
        <v>0</v>
      </c>
      <c r="V129" s="158">
        <f>U129*H129</f>
        <v>0</v>
      </c>
      <c r="W129" s="158">
        <v>0</v>
      </c>
      <c r="X129" s="159">
        <f>W129*H129</f>
        <v>0</v>
      </c>
      <c r="Y129" s="28"/>
      <c r="Z129" s="28"/>
      <c r="AA129" s="197">
        <f t="shared" si="2"/>
        <v>0</v>
      </c>
      <c r="AB129" s="198" t="str">
        <f t="shared" si="3"/>
        <v/>
      </c>
      <c r="AC129" s="28"/>
      <c r="AD129" s="28"/>
      <c r="AE129" s="28"/>
      <c r="AR129" s="160" t="s">
        <v>159</v>
      </c>
      <c r="AT129" s="160" t="s">
        <v>154</v>
      </c>
      <c r="AU129" s="160" t="s">
        <v>86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163</v>
      </c>
    </row>
    <row r="130" spans="1:65" s="2" customFormat="1" ht="29.25" x14ac:dyDescent="0.2">
      <c r="A130" s="28"/>
      <c r="B130" s="29"/>
      <c r="C130" s="28"/>
      <c r="D130" s="162" t="s">
        <v>161</v>
      </c>
      <c r="E130" s="28"/>
      <c r="F130" s="163" t="s">
        <v>164</v>
      </c>
      <c r="G130" s="28"/>
      <c r="H130" s="28"/>
      <c r="I130" s="28"/>
      <c r="J130" s="28"/>
      <c r="K130" s="28"/>
      <c r="L130" s="28"/>
      <c r="M130" s="29"/>
      <c r="N130" s="164"/>
      <c r="O130" s="16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197" t="str">
        <f t="shared" si="2"/>
        <v/>
      </c>
      <c r="AB130" s="198" t="str">
        <f t="shared" si="3"/>
        <v/>
      </c>
      <c r="AC130" s="28"/>
      <c r="AD130" s="28"/>
      <c r="AE130" s="28"/>
      <c r="AT130" s="16" t="s">
        <v>161</v>
      </c>
      <c r="AU130" s="16" t="s">
        <v>86</v>
      </c>
    </row>
    <row r="131" spans="1:65" s="2" customFormat="1" ht="33" customHeight="1" x14ac:dyDescent="0.2">
      <c r="A131" s="28"/>
      <c r="B131" s="148"/>
      <c r="C131" s="149" t="s">
        <v>165</v>
      </c>
      <c r="D131" s="149" t="s">
        <v>154</v>
      </c>
      <c r="E131" s="150" t="s">
        <v>166</v>
      </c>
      <c r="F131" s="151" t="s">
        <v>167</v>
      </c>
      <c r="G131" s="152" t="s">
        <v>157</v>
      </c>
      <c r="H131" s="153">
        <v>5</v>
      </c>
      <c r="I131" s="154">
        <v>0</v>
      </c>
      <c r="J131" s="284">
        <v>0</v>
      </c>
      <c r="K131" s="154">
        <f>ROUND(P131*H131,2)</f>
        <v>0</v>
      </c>
      <c r="L131" s="151" t="s">
        <v>158</v>
      </c>
      <c r="M131" s="29"/>
      <c r="N131" s="155" t="s">
        <v>1</v>
      </c>
      <c r="O131" s="156" t="s">
        <v>40</v>
      </c>
      <c r="P131" s="157">
        <f>I131+J131</f>
        <v>0</v>
      </c>
      <c r="Q131" s="157">
        <f>ROUND(I131*H131,2)</f>
        <v>0</v>
      </c>
      <c r="R131" s="157">
        <f>ROUND(J131*H131,2)</f>
        <v>0</v>
      </c>
      <c r="S131" s="158">
        <v>3.6459999999999999</v>
      </c>
      <c r="T131" s="158">
        <f>S131*H131</f>
        <v>18.23</v>
      </c>
      <c r="U131" s="158">
        <v>0</v>
      </c>
      <c r="V131" s="158">
        <f>U131*H131</f>
        <v>0</v>
      </c>
      <c r="W131" s="158">
        <v>0</v>
      </c>
      <c r="X131" s="159">
        <f>W131*H131</f>
        <v>0</v>
      </c>
      <c r="Y131" s="28"/>
      <c r="Z131" s="28"/>
      <c r="AA131" s="197">
        <f t="shared" si="2"/>
        <v>0</v>
      </c>
      <c r="AB131" s="198" t="str">
        <f t="shared" si="3"/>
        <v/>
      </c>
      <c r="AC131" s="28"/>
      <c r="AD131" s="28"/>
      <c r="AE131" s="28"/>
      <c r="AR131" s="160" t="s">
        <v>159</v>
      </c>
      <c r="AT131" s="160" t="s">
        <v>154</v>
      </c>
      <c r="AU131" s="160" t="s">
        <v>86</v>
      </c>
      <c r="AY131" s="16" t="s">
        <v>152</v>
      </c>
      <c r="BE131" s="161">
        <f>IF(O131="základní",K131,0)</f>
        <v>0</v>
      </c>
      <c r="BF131" s="161">
        <f>IF(O131="snížená",K131,0)</f>
        <v>0</v>
      </c>
      <c r="BG131" s="161">
        <f>IF(O131="zákl. přenesená",K131,0)</f>
        <v>0</v>
      </c>
      <c r="BH131" s="161">
        <f>IF(O131="sníž. přenesená",K131,0)</f>
        <v>0</v>
      </c>
      <c r="BI131" s="161">
        <f>IF(O131="nulová",K131,0)</f>
        <v>0</v>
      </c>
      <c r="BJ131" s="16" t="s">
        <v>84</v>
      </c>
      <c r="BK131" s="161">
        <f>ROUND(P131*H131,2)</f>
        <v>0</v>
      </c>
      <c r="BL131" s="16" t="s">
        <v>159</v>
      </c>
      <c r="BM131" s="160" t="s">
        <v>168</v>
      </c>
    </row>
    <row r="132" spans="1:65" s="2" customFormat="1" ht="29.25" x14ac:dyDescent="0.2">
      <c r="A132" s="28"/>
      <c r="B132" s="29"/>
      <c r="C132" s="28"/>
      <c r="D132" s="162" t="s">
        <v>161</v>
      </c>
      <c r="E132" s="28"/>
      <c r="F132" s="163" t="s">
        <v>169</v>
      </c>
      <c r="G132" s="28"/>
      <c r="H132" s="28"/>
      <c r="I132" s="28"/>
      <c r="J132" s="28"/>
      <c r="K132" s="28"/>
      <c r="L132" s="28"/>
      <c r="M132" s="29"/>
      <c r="N132" s="164"/>
      <c r="O132" s="16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197" t="str">
        <f t="shared" si="2"/>
        <v/>
      </c>
      <c r="AB132" s="198" t="str">
        <f t="shared" si="3"/>
        <v/>
      </c>
      <c r="AC132" s="28"/>
      <c r="AD132" s="28"/>
      <c r="AE132" s="28"/>
      <c r="AT132" s="16" t="s">
        <v>161</v>
      </c>
      <c r="AU132" s="16" t="s">
        <v>86</v>
      </c>
    </row>
    <row r="133" spans="1:65" s="2" customFormat="1" ht="16.5" customHeight="1" x14ac:dyDescent="0.2">
      <c r="A133" s="28"/>
      <c r="B133" s="148"/>
      <c r="C133" s="166" t="s">
        <v>159</v>
      </c>
      <c r="D133" s="166" t="s">
        <v>170</v>
      </c>
      <c r="E133" s="167" t="s">
        <v>171</v>
      </c>
      <c r="F133" s="168" t="s">
        <v>172</v>
      </c>
      <c r="G133" s="169" t="s">
        <v>173</v>
      </c>
      <c r="H133" s="170">
        <v>3.3</v>
      </c>
      <c r="I133" s="285">
        <v>0</v>
      </c>
      <c r="J133" s="172"/>
      <c r="K133" s="171">
        <f>ROUND(P133*H133,2)</f>
        <v>0</v>
      </c>
      <c r="L133" s="168" t="s">
        <v>1</v>
      </c>
      <c r="M133" s="173"/>
      <c r="N133" s="174" t="s">
        <v>1</v>
      </c>
      <c r="O133" s="156" t="s">
        <v>40</v>
      </c>
      <c r="P133" s="157">
        <f>I133+J133</f>
        <v>0</v>
      </c>
      <c r="Q133" s="157">
        <f>ROUND(I133*H133,2)</f>
        <v>0</v>
      </c>
      <c r="R133" s="157">
        <f>ROUND(J133*H133,2)</f>
        <v>0</v>
      </c>
      <c r="S133" s="158">
        <v>0</v>
      </c>
      <c r="T133" s="158">
        <f>S133*H133</f>
        <v>0</v>
      </c>
      <c r="U133" s="158">
        <v>0.22</v>
      </c>
      <c r="V133" s="158">
        <f>U133*H133</f>
        <v>0.72599999999999998</v>
      </c>
      <c r="W133" s="158">
        <v>0</v>
      </c>
      <c r="X133" s="159">
        <f>W133*H133</f>
        <v>0</v>
      </c>
      <c r="Y133" s="28"/>
      <c r="Z133" s="28"/>
      <c r="AA133" s="197">
        <f t="shared" si="2"/>
        <v>0</v>
      </c>
      <c r="AB133" s="198" t="str">
        <f t="shared" si="3"/>
        <v/>
      </c>
      <c r="AC133" s="28"/>
      <c r="AD133" s="28"/>
      <c r="AE133" s="28"/>
      <c r="AR133" s="160" t="s">
        <v>174</v>
      </c>
      <c r="AT133" s="160" t="s">
        <v>170</v>
      </c>
      <c r="AU133" s="160" t="s">
        <v>86</v>
      </c>
      <c r="AY133" s="16" t="s">
        <v>152</v>
      </c>
      <c r="BE133" s="161">
        <f>IF(O133="základní",K133,0)</f>
        <v>0</v>
      </c>
      <c r="BF133" s="161">
        <f>IF(O133="snížená",K133,0)</f>
        <v>0</v>
      </c>
      <c r="BG133" s="161">
        <f>IF(O133="zákl. přenesená",K133,0)</f>
        <v>0</v>
      </c>
      <c r="BH133" s="161">
        <f>IF(O133="sníž. přenesená",K133,0)</f>
        <v>0</v>
      </c>
      <c r="BI133" s="161">
        <f>IF(O133="nulová",K133,0)</f>
        <v>0</v>
      </c>
      <c r="BJ133" s="16" t="s">
        <v>84</v>
      </c>
      <c r="BK133" s="161">
        <f>ROUND(P133*H133,2)</f>
        <v>0</v>
      </c>
      <c r="BL133" s="16" t="s">
        <v>159</v>
      </c>
      <c r="BM133" s="160" t="s">
        <v>175</v>
      </c>
    </row>
    <row r="134" spans="1:65" s="2" customFormat="1" ht="29.25" x14ac:dyDescent="0.2">
      <c r="A134" s="28"/>
      <c r="B134" s="29"/>
      <c r="C134" s="28"/>
      <c r="D134" s="162" t="s">
        <v>161</v>
      </c>
      <c r="E134" s="28"/>
      <c r="F134" s="163" t="s">
        <v>176</v>
      </c>
      <c r="G134" s="28"/>
      <c r="H134" s="28"/>
      <c r="I134" s="28"/>
      <c r="J134" s="28"/>
      <c r="K134" s="28"/>
      <c r="L134" s="28"/>
      <c r="M134" s="29"/>
      <c r="N134" s="164"/>
      <c r="O134" s="16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197" t="str">
        <f t="shared" ref="AA134:AA197" si="5">IFERROR(IF(FIND("
nezpůsobilé",$F135)&gt;1,$K134,0),"")</f>
        <v/>
      </c>
      <c r="AB134" s="198" t="str">
        <f t="shared" ref="AB134:AB197" si="6">IFERROR(IF(FIND("
způsobilé",$F135)&gt;1,$K134,0),"")</f>
        <v/>
      </c>
      <c r="AC134" s="28"/>
      <c r="AD134" s="28"/>
      <c r="AE134" s="28"/>
      <c r="AT134" s="16" t="s">
        <v>161</v>
      </c>
      <c r="AU134" s="16" t="s">
        <v>86</v>
      </c>
    </row>
    <row r="135" spans="1:65" s="13" customFormat="1" x14ac:dyDescent="0.2">
      <c r="B135" s="175"/>
      <c r="D135" s="162" t="s">
        <v>177</v>
      </c>
      <c r="E135" s="176" t="s">
        <v>1</v>
      </c>
      <c r="F135" s="177" t="s">
        <v>178</v>
      </c>
      <c r="H135" s="178">
        <v>2.5</v>
      </c>
      <c r="M135" s="175"/>
      <c r="N135" s="179"/>
      <c r="O135" s="180"/>
      <c r="P135" s="180"/>
      <c r="Q135" s="180"/>
      <c r="R135" s="180"/>
      <c r="S135" s="180"/>
      <c r="T135" s="180"/>
      <c r="U135" s="180"/>
      <c r="V135" s="180"/>
      <c r="W135" s="180"/>
      <c r="X135" s="181"/>
      <c r="AA135" s="197" t="str">
        <f t="shared" si="5"/>
        <v/>
      </c>
      <c r="AB135" s="198" t="str">
        <f t="shared" si="6"/>
        <v/>
      </c>
      <c r="AT135" s="176" t="s">
        <v>177</v>
      </c>
      <c r="AU135" s="176" t="s">
        <v>86</v>
      </c>
      <c r="AV135" s="13" t="s">
        <v>86</v>
      </c>
      <c r="AW135" s="13" t="s">
        <v>4</v>
      </c>
      <c r="AX135" s="13" t="s">
        <v>77</v>
      </c>
      <c r="AY135" s="176" t="s">
        <v>152</v>
      </c>
    </row>
    <row r="136" spans="1:65" s="13" customFormat="1" x14ac:dyDescent="0.2">
      <c r="B136" s="175"/>
      <c r="D136" s="162" t="s">
        <v>177</v>
      </c>
      <c r="E136" s="176" t="s">
        <v>1</v>
      </c>
      <c r="F136" s="177" t="s">
        <v>179</v>
      </c>
      <c r="H136" s="178">
        <v>0.8</v>
      </c>
      <c r="M136" s="175"/>
      <c r="N136" s="179"/>
      <c r="O136" s="180"/>
      <c r="P136" s="180"/>
      <c r="Q136" s="180"/>
      <c r="R136" s="180"/>
      <c r="S136" s="180"/>
      <c r="T136" s="180"/>
      <c r="U136" s="180"/>
      <c r="V136" s="180"/>
      <c r="W136" s="180"/>
      <c r="X136" s="181"/>
      <c r="AA136" s="197" t="str">
        <f t="shared" si="5"/>
        <v/>
      </c>
      <c r="AB136" s="198" t="str">
        <f t="shared" si="6"/>
        <v/>
      </c>
      <c r="AT136" s="176" t="s">
        <v>177</v>
      </c>
      <c r="AU136" s="176" t="s">
        <v>86</v>
      </c>
      <c r="AV136" s="13" t="s">
        <v>86</v>
      </c>
      <c r="AW136" s="13" t="s">
        <v>4</v>
      </c>
      <c r="AX136" s="13" t="s">
        <v>77</v>
      </c>
      <c r="AY136" s="176" t="s">
        <v>152</v>
      </c>
    </row>
    <row r="137" spans="1:65" s="14" customFormat="1" x14ac:dyDescent="0.2">
      <c r="B137" s="182"/>
      <c r="D137" s="162" t="s">
        <v>177</v>
      </c>
      <c r="E137" s="183" t="s">
        <v>1</v>
      </c>
      <c r="F137" s="184" t="s">
        <v>180</v>
      </c>
      <c r="H137" s="185">
        <v>3.3</v>
      </c>
      <c r="M137" s="182"/>
      <c r="N137" s="186"/>
      <c r="O137" s="187"/>
      <c r="P137" s="187"/>
      <c r="Q137" s="187"/>
      <c r="R137" s="187"/>
      <c r="S137" s="187"/>
      <c r="T137" s="187"/>
      <c r="U137" s="187"/>
      <c r="V137" s="187"/>
      <c r="W137" s="187"/>
      <c r="X137" s="188"/>
      <c r="AA137" s="197" t="str">
        <f t="shared" si="5"/>
        <v/>
      </c>
      <c r="AB137" s="198" t="str">
        <f t="shared" si="6"/>
        <v/>
      </c>
      <c r="AT137" s="183" t="s">
        <v>177</v>
      </c>
      <c r="AU137" s="183" t="s">
        <v>86</v>
      </c>
      <c r="AV137" s="14" t="s">
        <v>159</v>
      </c>
      <c r="AW137" s="14" t="s">
        <v>4</v>
      </c>
      <c r="AX137" s="14" t="s">
        <v>84</v>
      </c>
      <c r="AY137" s="183" t="s">
        <v>152</v>
      </c>
    </row>
    <row r="138" spans="1:65" s="2" customFormat="1" ht="33" customHeight="1" x14ac:dyDescent="0.2">
      <c r="A138" s="28"/>
      <c r="B138" s="148"/>
      <c r="C138" s="149" t="s">
        <v>181</v>
      </c>
      <c r="D138" s="149" t="s">
        <v>154</v>
      </c>
      <c r="E138" s="150" t="s">
        <v>166</v>
      </c>
      <c r="F138" s="151" t="s">
        <v>167</v>
      </c>
      <c r="G138" s="152" t="s">
        <v>157</v>
      </c>
      <c r="H138" s="153">
        <v>15</v>
      </c>
      <c r="I138" s="154">
        <v>0</v>
      </c>
      <c r="J138" s="284">
        <v>0</v>
      </c>
      <c r="K138" s="154">
        <f>ROUND(P138*H138,2)</f>
        <v>0</v>
      </c>
      <c r="L138" s="151" t="s">
        <v>158</v>
      </c>
      <c r="M138" s="29"/>
      <c r="N138" s="155" t="s">
        <v>1</v>
      </c>
      <c r="O138" s="156" t="s">
        <v>40</v>
      </c>
      <c r="P138" s="157">
        <f>I138+J138</f>
        <v>0</v>
      </c>
      <c r="Q138" s="157">
        <f>ROUND(I138*H138,2)</f>
        <v>0</v>
      </c>
      <c r="R138" s="157">
        <f>ROUND(J138*H138,2)</f>
        <v>0</v>
      </c>
      <c r="S138" s="158">
        <v>3.6459999999999999</v>
      </c>
      <c r="T138" s="158">
        <f>S138*H138</f>
        <v>54.69</v>
      </c>
      <c r="U138" s="158">
        <v>0</v>
      </c>
      <c r="V138" s="158">
        <f>U138*H138</f>
        <v>0</v>
      </c>
      <c r="W138" s="158">
        <v>0</v>
      </c>
      <c r="X138" s="159">
        <f>W138*H138</f>
        <v>0</v>
      </c>
      <c r="Y138" s="28"/>
      <c r="Z138" s="28"/>
      <c r="AA138" s="197" t="str">
        <f t="shared" si="5"/>
        <v/>
      </c>
      <c r="AB138" s="198">
        <f t="shared" si="6"/>
        <v>0</v>
      </c>
      <c r="AC138" s="28"/>
      <c r="AD138" s="28"/>
      <c r="AE138" s="28"/>
      <c r="AR138" s="160" t="s">
        <v>159</v>
      </c>
      <c r="AT138" s="160" t="s">
        <v>154</v>
      </c>
      <c r="AU138" s="160" t="s">
        <v>86</v>
      </c>
      <c r="AY138" s="16" t="s">
        <v>152</v>
      </c>
      <c r="BE138" s="161">
        <f>IF(O138="základní",K138,0)</f>
        <v>0</v>
      </c>
      <c r="BF138" s="161">
        <f>IF(O138="snížená",K138,0)</f>
        <v>0</v>
      </c>
      <c r="BG138" s="161">
        <f>IF(O138="zákl. přenesená",K138,0)</f>
        <v>0</v>
      </c>
      <c r="BH138" s="161">
        <f>IF(O138="sníž. přenesená",K138,0)</f>
        <v>0</v>
      </c>
      <c r="BI138" s="161">
        <f>IF(O138="nulová",K138,0)</f>
        <v>0</v>
      </c>
      <c r="BJ138" s="16" t="s">
        <v>84</v>
      </c>
      <c r="BK138" s="161">
        <f>ROUND(P138*H138,2)</f>
        <v>0</v>
      </c>
      <c r="BL138" s="16" t="s">
        <v>159</v>
      </c>
      <c r="BM138" s="160" t="s">
        <v>182</v>
      </c>
    </row>
    <row r="139" spans="1:65" s="2" customFormat="1" ht="29.25" x14ac:dyDescent="0.2">
      <c r="A139" s="28"/>
      <c r="B139" s="29"/>
      <c r="C139" s="28"/>
      <c r="D139" s="162" t="s">
        <v>161</v>
      </c>
      <c r="E139" s="28"/>
      <c r="F139" s="163" t="s">
        <v>183</v>
      </c>
      <c r="G139" s="28"/>
      <c r="H139" s="28"/>
      <c r="I139" s="28"/>
      <c r="J139" s="28"/>
      <c r="K139" s="28"/>
      <c r="L139" s="28"/>
      <c r="M139" s="29"/>
      <c r="N139" s="164"/>
      <c r="O139" s="165"/>
      <c r="P139" s="54"/>
      <c r="Q139" s="54"/>
      <c r="R139" s="54"/>
      <c r="S139" s="54"/>
      <c r="T139" s="54"/>
      <c r="U139" s="54"/>
      <c r="V139" s="54"/>
      <c r="W139" s="54"/>
      <c r="X139" s="55"/>
      <c r="Y139" s="28"/>
      <c r="Z139" s="28"/>
      <c r="AA139" s="197" t="str">
        <f t="shared" si="5"/>
        <v/>
      </c>
      <c r="AB139" s="198" t="str">
        <f t="shared" si="6"/>
        <v/>
      </c>
      <c r="AC139" s="28"/>
      <c r="AD139" s="28"/>
      <c r="AE139" s="28"/>
      <c r="AT139" s="16" t="s">
        <v>161</v>
      </c>
      <c r="AU139" s="16" t="s">
        <v>86</v>
      </c>
    </row>
    <row r="140" spans="1:65" s="2" customFormat="1" ht="16.5" customHeight="1" x14ac:dyDescent="0.2">
      <c r="A140" s="28"/>
      <c r="B140" s="148"/>
      <c r="C140" s="166" t="s">
        <v>184</v>
      </c>
      <c r="D140" s="166" t="s">
        <v>170</v>
      </c>
      <c r="E140" s="167" t="s">
        <v>171</v>
      </c>
      <c r="F140" s="168" t="s">
        <v>172</v>
      </c>
      <c r="G140" s="169" t="s">
        <v>173</v>
      </c>
      <c r="H140" s="170">
        <v>7.7</v>
      </c>
      <c r="I140" s="285">
        <v>0</v>
      </c>
      <c r="J140" s="172"/>
      <c r="K140" s="171">
        <f>ROUND(P140*H140,2)</f>
        <v>0</v>
      </c>
      <c r="L140" s="168" t="s">
        <v>1</v>
      </c>
      <c r="M140" s="173"/>
      <c r="N140" s="174" t="s">
        <v>1</v>
      </c>
      <c r="O140" s="156" t="s">
        <v>40</v>
      </c>
      <c r="P140" s="157">
        <f>I140+J140</f>
        <v>0</v>
      </c>
      <c r="Q140" s="157">
        <f>ROUND(I140*H140,2)</f>
        <v>0</v>
      </c>
      <c r="R140" s="157">
        <f>ROUND(J140*H140,2)</f>
        <v>0</v>
      </c>
      <c r="S140" s="158">
        <v>0</v>
      </c>
      <c r="T140" s="158">
        <f>S140*H140</f>
        <v>0</v>
      </c>
      <c r="U140" s="158">
        <v>0.22</v>
      </c>
      <c r="V140" s="158">
        <f>U140*H140</f>
        <v>1.694</v>
      </c>
      <c r="W140" s="158">
        <v>0</v>
      </c>
      <c r="X140" s="159">
        <f>W140*H140</f>
        <v>0</v>
      </c>
      <c r="Y140" s="28"/>
      <c r="Z140" s="28"/>
      <c r="AA140" s="197" t="str">
        <f t="shared" si="5"/>
        <v/>
      </c>
      <c r="AB140" s="198">
        <f t="shared" si="6"/>
        <v>0</v>
      </c>
      <c r="AC140" s="28"/>
      <c r="AD140" s="28"/>
      <c r="AE140" s="28"/>
      <c r="AR140" s="160" t="s">
        <v>174</v>
      </c>
      <c r="AT140" s="160" t="s">
        <v>170</v>
      </c>
      <c r="AU140" s="160" t="s">
        <v>86</v>
      </c>
      <c r="AY140" s="16" t="s">
        <v>152</v>
      </c>
      <c r="BE140" s="161">
        <f>IF(O140="základní",K140,0)</f>
        <v>0</v>
      </c>
      <c r="BF140" s="161">
        <f>IF(O140="snížená",K140,0)</f>
        <v>0</v>
      </c>
      <c r="BG140" s="161">
        <f>IF(O140="zákl. přenesená",K140,0)</f>
        <v>0</v>
      </c>
      <c r="BH140" s="161">
        <f>IF(O140="sníž. přenesená",K140,0)</f>
        <v>0</v>
      </c>
      <c r="BI140" s="161">
        <f>IF(O140="nulová",K140,0)</f>
        <v>0</v>
      </c>
      <c r="BJ140" s="16" t="s">
        <v>84</v>
      </c>
      <c r="BK140" s="161">
        <f>ROUND(P140*H140,2)</f>
        <v>0</v>
      </c>
      <c r="BL140" s="16" t="s">
        <v>159</v>
      </c>
      <c r="BM140" s="160" t="s">
        <v>185</v>
      </c>
    </row>
    <row r="141" spans="1:65" s="2" customFormat="1" ht="29.25" x14ac:dyDescent="0.2">
      <c r="A141" s="28"/>
      <c r="B141" s="29"/>
      <c r="C141" s="28"/>
      <c r="D141" s="162" t="s">
        <v>161</v>
      </c>
      <c r="E141" s="28"/>
      <c r="F141" s="163" t="s">
        <v>186</v>
      </c>
      <c r="G141" s="28"/>
      <c r="H141" s="28"/>
      <c r="I141" s="28"/>
      <c r="J141" s="28"/>
      <c r="K141" s="28"/>
      <c r="L141" s="28"/>
      <c r="M141" s="29"/>
      <c r="N141" s="164"/>
      <c r="O141" s="165"/>
      <c r="P141" s="54"/>
      <c r="Q141" s="54"/>
      <c r="R141" s="54"/>
      <c r="S141" s="54"/>
      <c r="T141" s="54"/>
      <c r="U141" s="54"/>
      <c r="V141" s="54"/>
      <c r="W141" s="54"/>
      <c r="X141" s="55"/>
      <c r="Y141" s="28"/>
      <c r="Z141" s="28"/>
      <c r="AA141" s="197" t="str">
        <f t="shared" si="5"/>
        <v/>
      </c>
      <c r="AB141" s="198" t="str">
        <f t="shared" si="6"/>
        <v/>
      </c>
      <c r="AC141" s="28"/>
      <c r="AD141" s="28"/>
      <c r="AE141" s="28"/>
      <c r="AT141" s="16" t="s">
        <v>161</v>
      </c>
      <c r="AU141" s="16" t="s">
        <v>86</v>
      </c>
    </row>
    <row r="142" spans="1:65" s="13" customFormat="1" x14ac:dyDescent="0.2">
      <c r="B142" s="175"/>
      <c r="D142" s="162" t="s">
        <v>177</v>
      </c>
      <c r="E142" s="176" t="s">
        <v>1</v>
      </c>
      <c r="F142" s="177" t="s">
        <v>187</v>
      </c>
      <c r="H142" s="178">
        <v>7.5</v>
      </c>
      <c r="M142" s="175"/>
      <c r="N142" s="179"/>
      <c r="O142" s="180"/>
      <c r="P142" s="180"/>
      <c r="Q142" s="180"/>
      <c r="R142" s="180"/>
      <c r="S142" s="180"/>
      <c r="T142" s="180"/>
      <c r="U142" s="180"/>
      <c r="V142" s="180"/>
      <c r="W142" s="180"/>
      <c r="X142" s="181"/>
      <c r="AA142" s="197" t="str">
        <f t="shared" si="5"/>
        <v/>
      </c>
      <c r="AB142" s="198" t="str">
        <f t="shared" si="6"/>
        <v/>
      </c>
      <c r="AT142" s="176" t="s">
        <v>177</v>
      </c>
      <c r="AU142" s="176" t="s">
        <v>86</v>
      </c>
      <c r="AV142" s="13" t="s">
        <v>86</v>
      </c>
      <c r="AW142" s="13" t="s">
        <v>4</v>
      </c>
      <c r="AX142" s="13" t="s">
        <v>77</v>
      </c>
      <c r="AY142" s="176" t="s">
        <v>152</v>
      </c>
    </row>
    <row r="143" spans="1:65" s="13" customFormat="1" x14ac:dyDescent="0.2">
      <c r="B143" s="175"/>
      <c r="D143" s="162" t="s">
        <v>177</v>
      </c>
      <c r="E143" s="176" t="s">
        <v>1</v>
      </c>
      <c r="F143" s="177" t="s">
        <v>188</v>
      </c>
      <c r="H143" s="178">
        <v>0.2</v>
      </c>
      <c r="M143" s="175"/>
      <c r="N143" s="179"/>
      <c r="O143" s="180"/>
      <c r="P143" s="180"/>
      <c r="Q143" s="180"/>
      <c r="R143" s="180"/>
      <c r="S143" s="180"/>
      <c r="T143" s="180"/>
      <c r="U143" s="180"/>
      <c r="V143" s="180"/>
      <c r="W143" s="180"/>
      <c r="X143" s="181"/>
      <c r="AA143" s="197" t="str">
        <f t="shared" si="5"/>
        <v/>
      </c>
      <c r="AB143" s="198" t="str">
        <f t="shared" si="6"/>
        <v/>
      </c>
      <c r="AT143" s="176" t="s">
        <v>177</v>
      </c>
      <c r="AU143" s="176" t="s">
        <v>86</v>
      </c>
      <c r="AV143" s="13" t="s">
        <v>86</v>
      </c>
      <c r="AW143" s="13" t="s">
        <v>4</v>
      </c>
      <c r="AX143" s="13" t="s">
        <v>77</v>
      </c>
      <c r="AY143" s="176" t="s">
        <v>152</v>
      </c>
    </row>
    <row r="144" spans="1:65" s="14" customFormat="1" x14ac:dyDescent="0.2">
      <c r="B144" s="182"/>
      <c r="D144" s="162" t="s">
        <v>177</v>
      </c>
      <c r="E144" s="183" t="s">
        <v>1</v>
      </c>
      <c r="F144" s="184" t="s">
        <v>180</v>
      </c>
      <c r="H144" s="185">
        <v>7.7</v>
      </c>
      <c r="M144" s="182"/>
      <c r="N144" s="186"/>
      <c r="O144" s="187"/>
      <c r="P144" s="187"/>
      <c r="Q144" s="187"/>
      <c r="R144" s="187"/>
      <c r="S144" s="187"/>
      <c r="T144" s="187"/>
      <c r="U144" s="187"/>
      <c r="V144" s="187"/>
      <c r="W144" s="187"/>
      <c r="X144" s="188"/>
      <c r="AA144" s="197" t="str">
        <f t="shared" si="5"/>
        <v/>
      </c>
      <c r="AB144" s="198" t="str">
        <f t="shared" si="6"/>
        <v/>
      </c>
      <c r="AT144" s="183" t="s">
        <v>177</v>
      </c>
      <c r="AU144" s="183" t="s">
        <v>86</v>
      </c>
      <c r="AV144" s="14" t="s">
        <v>159</v>
      </c>
      <c r="AW144" s="14" t="s">
        <v>4</v>
      </c>
      <c r="AX144" s="14" t="s">
        <v>84</v>
      </c>
      <c r="AY144" s="183" t="s">
        <v>152</v>
      </c>
    </row>
    <row r="145" spans="1:65" s="2" customFormat="1" ht="33" customHeight="1" x14ac:dyDescent="0.2">
      <c r="A145" s="28"/>
      <c r="B145" s="148"/>
      <c r="C145" s="149" t="s">
        <v>189</v>
      </c>
      <c r="D145" s="149" t="s">
        <v>154</v>
      </c>
      <c r="E145" s="150" t="s">
        <v>190</v>
      </c>
      <c r="F145" s="151" t="s">
        <v>191</v>
      </c>
      <c r="G145" s="152" t="s">
        <v>157</v>
      </c>
      <c r="H145" s="153">
        <v>1</v>
      </c>
      <c r="I145" s="284">
        <v>0</v>
      </c>
      <c r="J145" s="284">
        <v>0</v>
      </c>
      <c r="K145" s="154">
        <f>ROUND(P145*H145,2)</f>
        <v>0</v>
      </c>
      <c r="L145" s="151" t="s">
        <v>158</v>
      </c>
      <c r="M145" s="29"/>
      <c r="N145" s="155" t="s">
        <v>1</v>
      </c>
      <c r="O145" s="156" t="s">
        <v>40</v>
      </c>
      <c r="P145" s="157">
        <f>I145+J145</f>
        <v>0</v>
      </c>
      <c r="Q145" s="157">
        <f>ROUND(I145*H145,2)</f>
        <v>0</v>
      </c>
      <c r="R145" s="157">
        <f>ROUND(J145*H145,2)</f>
        <v>0</v>
      </c>
      <c r="S145" s="158">
        <v>1.208</v>
      </c>
      <c r="T145" s="158">
        <f>S145*H145</f>
        <v>1.208</v>
      </c>
      <c r="U145" s="158">
        <v>0</v>
      </c>
      <c r="V145" s="158">
        <f>U145*H145</f>
        <v>0</v>
      </c>
      <c r="W145" s="158">
        <v>0</v>
      </c>
      <c r="X145" s="159">
        <f>W145*H145</f>
        <v>0</v>
      </c>
      <c r="Y145" s="28"/>
      <c r="Z145" s="28"/>
      <c r="AA145" s="197" t="str">
        <f t="shared" si="5"/>
        <v/>
      </c>
      <c r="AB145" s="198">
        <f t="shared" si="6"/>
        <v>0</v>
      </c>
      <c r="AC145" s="28"/>
      <c r="AD145" s="28"/>
      <c r="AE145" s="28"/>
      <c r="AR145" s="160" t="s">
        <v>159</v>
      </c>
      <c r="AT145" s="160" t="s">
        <v>154</v>
      </c>
      <c r="AU145" s="160" t="s">
        <v>86</v>
      </c>
      <c r="AY145" s="16" t="s">
        <v>152</v>
      </c>
      <c r="BE145" s="161">
        <f>IF(O145="základní",K145,0)</f>
        <v>0</v>
      </c>
      <c r="BF145" s="161">
        <f>IF(O145="snížená",K145,0)</f>
        <v>0</v>
      </c>
      <c r="BG145" s="161">
        <f>IF(O145="zákl. přenesená",K145,0)</f>
        <v>0</v>
      </c>
      <c r="BH145" s="161">
        <f>IF(O145="sníž. přenesená",K145,0)</f>
        <v>0</v>
      </c>
      <c r="BI145" s="161">
        <f>IF(O145="nulová",K145,0)</f>
        <v>0</v>
      </c>
      <c r="BJ145" s="16" t="s">
        <v>84</v>
      </c>
      <c r="BK145" s="161">
        <f>ROUND(P145*H145,2)</f>
        <v>0</v>
      </c>
      <c r="BL145" s="16" t="s">
        <v>159</v>
      </c>
      <c r="BM145" s="160" t="s">
        <v>192</v>
      </c>
    </row>
    <row r="146" spans="1:65" s="2" customFormat="1" ht="29.25" x14ac:dyDescent="0.2">
      <c r="A146" s="28"/>
      <c r="B146" s="29"/>
      <c r="C146" s="28"/>
      <c r="D146" s="162" t="s">
        <v>161</v>
      </c>
      <c r="E146" s="28"/>
      <c r="F146" s="163" t="s">
        <v>162</v>
      </c>
      <c r="G146" s="28"/>
      <c r="H146" s="28"/>
      <c r="I146" s="28"/>
      <c r="J146" s="28"/>
      <c r="K146" s="28"/>
      <c r="L146" s="28"/>
      <c r="M146" s="29"/>
      <c r="N146" s="164"/>
      <c r="O146" s="165"/>
      <c r="P146" s="54"/>
      <c r="Q146" s="54"/>
      <c r="R146" s="54"/>
      <c r="S146" s="54"/>
      <c r="T146" s="54"/>
      <c r="U146" s="54"/>
      <c r="V146" s="54"/>
      <c r="W146" s="54"/>
      <c r="X146" s="55"/>
      <c r="Y146" s="28"/>
      <c r="Z146" s="28"/>
      <c r="AA146" s="197" t="str">
        <f t="shared" si="5"/>
        <v/>
      </c>
      <c r="AB146" s="198" t="str">
        <f t="shared" si="6"/>
        <v/>
      </c>
      <c r="AC146" s="28"/>
      <c r="AD146" s="28"/>
      <c r="AE146" s="28"/>
      <c r="AT146" s="16" t="s">
        <v>161</v>
      </c>
      <c r="AU146" s="16" t="s">
        <v>86</v>
      </c>
    </row>
    <row r="147" spans="1:65" s="2" customFormat="1" ht="33" customHeight="1" x14ac:dyDescent="0.2">
      <c r="A147" s="28"/>
      <c r="B147" s="148"/>
      <c r="C147" s="149" t="s">
        <v>174</v>
      </c>
      <c r="D147" s="149" t="s">
        <v>154</v>
      </c>
      <c r="E147" s="150" t="s">
        <v>190</v>
      </c>
      <c r="F147" s="151" t="s">
        <v>191</v>
      </c>
      <c r="G147" s="152" t="s">
        <v>157</v>
      </c>
      <c r="H147" s="153">
        <v>4</v>
      </c>
      <c r="I147" s="284">
        <v>0</v>
      </c>
      <c r="J147" s="284">
        <v>0</v>
      </c>
      <c r="K147" s="154">
        <f>ROUND(P147*H147,2)</f>
        <v>0</v>
      </c>
      <c r="L147" s="151" t="s">
        <v>158</v>
      </c>
      <c r="M147" s="29"/>
      <c r="N147" s="155" t="s">
        <v>1</v>
      </c>
      <c r="O147" s="156" t="s">
        <v>40</v>
      </c>
      <c r="P147" s="157">
        <f>I147+J147</f>
        <v>0</v>
      </c>
      <c r="Q147" s="157">
        <f>ROUND(I147*H147,2)</f>
        <v>0</v>
      </c>
      <c r="R147" s="157">
        <f>ROUND(J147*H147,2)</f>
        <v>0</v>
      </c>
      <c r="S147" s="158">
        <v>1.208</v>
      </c>
      <c r="T147" s="158">
        <f>S147*H147</f>
        <v>4.8319999999999999</v>
      </c>
      <c r="U147" s="158">
        <v>0</v>
      </c>
      <c r="V147" s="158">
        <f>U147*H147</f>
        <v>0</v>
      </c>
      <c r="W147" s="158">
        <v>0</v>
      </c>
      <c r="X147" s="159">
        <f>W147*H147</f>
        <v>0</v>
      </c>
      <c r="Y147" s="28"/>
      <c r="Z147" s="28"/>
      <c r="AA147" s="197">
        <f t="shared" si="5"/>
        <v>0</v>
      </c>
      <c r="AB147" s="198" t="str">
        <f t="shared" si="6"/>
        <v/>
      </c>
      <c r="AC147" s="28"/>
      <c r="AD147" s="28"/>
      <c r="AE147" s="28"/>
      <c r="AR147" s="160" t="s">
        <v>159</v>
      </c>
      <c r="AT147" s="160" t="s">
        <v>154</v>
      </c>
      <c r="AU147" s="160" t="s">
        <v>86</v>
      </c>
      <c r="AY147" s="16" t="s">
        <v>152</v>
      </c>
      <c r="BE147" s="161">
        <f>IF(O147="základní",K147,0)</f>
        <v>0</v>
      </c>
      <c r="BF147" s="161">
        <f>IF(O147="snížená",K147,0)</f>
        <v>0</v>
      </c>
      <c r="BG147" s="161">
        <f>IF(O147="zákl. přenesená",K147,0)</f>
        <v>0</v>
      </c>
      <c r="BH147" s="161">
        <f>IF(O147="sníž. přenesená",K147,0)</f>
        <v>0</v>
      </c>
      <c r="BI147" s="161">
        <f>IF(O147="nulová",K147,0)</f>
        <v>0</v>
      </c>
      <c r="BJ147" s="16" t="s">
        <v>84</v>
      </c>
      <c r="BK147" s="161">
        <f>ROUND(P147*H147,2)</f>
        <v>0</v>
      </c>
      <c r="BL147" s="16" t="s">
        <v>159</v>
      </c>
      <c r="BM147" s="160" t="s">
        <v>193</v>
      </c>
    </row>
    <row r="148" spans="1:65" s="2" customFormat="1" ht="29.25" x14ac:dyDescent="0.2">
      <c r="A148" s="28"/>
      <c r="B148" s="29"/>
      <c r="C148" s="28"/>
      <c r="D148" s="162" t="s">
        <v>161</v>
      </c>
      <c r="E148" s="28"/>
      <c r="F148" s="163" t="s">
        <v>164</v>
      </c>
      <c r="G148" s="28"/>
      <c r="H148" s="28"/>
      <c r="I148" s="28"/>
      <c r="J148" s="28"/>
      <c r="K148" s="28"/>
      <c r="L148" s="28"/>
      <c r="M148" s="29"/>
      <c r="N148" s="164"/>
      <c r="O148" s="165"/>
      <c r="P148" s="54"/>
      <c r="Q148" s="54"/>
      <c r="R148" s="54"/>
      <c r="S148" s="54"/>
      <c r="T148" s="54"/>
      <c r="U148" s="54"/>
      <c r="V148" s="54"/>
      <c r="W148" s="54"/>
      <c r="X148" s="55"/>
      <c r="Y148" s="28"/>
      <c r="Z148" s="28"/>
      <c r="AA148" s="197" t="str">
        <f t="shared" si="5"/>
        <v/>
      </c>
      <c r="AB148" s="198" t="str">
        <f t="shared" si="6"/>
        <v/>
      </c>
      <c r="AC148" s="28"/>
      <c r="AD148" s="28"/>
      <c r="AE148" s="28"/>
      <c r="AT148" s="16" t="s">
        <v>161</v>
      </c>
      <c r="AU148" s="16" t="s">
        <v>86</v>
      </c>
    </row>
    <row r="149" spans="1:65" s="2" customFormat="1" ht="33" customHeight="1" x14ac:dyDescent="0.2">
      <c r="A149" s="28"/>
      <c r="B149" s="148"/>
      <c r="C149" s="149" t="s">
        <v>194</v>
      </c>
      <c r="D149" s="149" t="s">
        <v>154</v>
      </c>
      <c r="E149" s="150" t="s">
        <v>195</v>
      </c>
      <c r="F149" s="151" t="s">
        <v>196</v>
      </c>
      <c r="G149" s="152" t="s">
        <v>157</v>
      </c>
      <c r="H149" s="153">
        <v>15</v>
      </c>
      <c r="I149" s="284">
        <v>0</v>
      </c>
      <c r="J149" s="284">
        <v>0</v>
      </c>
      <c r="K149" s="154">
        <f>ROUND(P149*H149,2)</f>
        <v>0</v>
      </c>
      <c r="L149" s="151" t="s">
        <v>158</v>
      </c>
      <c r="M149" s="29"/>
      <c r="N149" s="155" t="s">
        <v>1</v>
      </c>
      <c r="O149" s="156" t="s">
        <v>40</v>
      </c>
      <c r="P149" s="157">
        <f>I149+J149</f>
        <v>0</v>
      </c>
      <c r="Q149" s="157">
        <f>ROUND(I149*H149,2)</f>
        <v>0</v>
      </c>
      <c r="R149" s="157">
        <f>ROUND(J149*H149,2)</f>
        <v>0</v>
      </c>
      <c r="S149" s="158">
        <v>3.0950000000000002</v>
      </c>
      <c r="T149" s="158">
        <f>S149*H149</f>
        <v>46.425000000000004</v>
      </c>
      <c r="U149" s="158">
        <v>0</v>
      </c>
      <c r="V149" s="158">
        <f>U149*H149</f>
        <v>0</v>
      </c>
      <c r="W149" s="158">
        <v>0</v>
      </c>
      <c r="X149" s="159">
        <f>W149*H149</f>
        <v>0</v>
      </c>
      <c r="Y149" s="28"/>
      <c r="Z149" s="28"/>
      <c r="AA149" s="197" t="str">
        <f t="shared" si="5"/>
        <v/>
      </c>
      <c r="AB149" s="198">
        <f t="shared" si="6"/>
        <v>0</v>
      </c>
      <c r="AC149" s="28"/>
      <c r="AD149" s="28"/>
      <c r="AE149" s="28"/>
      <c r="AR149" s="160" t="s">
        <v>159</v>
      </c>
      <c r="AT149" s="160" t="s">
        <v>154</v>
      </c>
      <c r="AU149" s="160" t="s">
        <v>86</v>
      </c>
      <c r="AY149" s="16" t="s">
        <v>152</v>
      </c>
      <c r="BE149" s="161">
        <f>IF(O149="základní",K149,0)</f>
        <v>0</v>
      </c>
      <c r="BF149" s="161">
        <f>IF(O149="snížená",K149,0)</f>
        <v>0</v>
      </c>
      <c r="BG149" s="161">
        <f>IF(O149="zákl. přenesená",K149,0)</f>
        <v>0</v>
      </c>
      <c r="BH149" s="161">
        <f>IF(O149="sníž. přenesená",K149,0)</f>
        <v>0</v>
      </c>
      <c r="BI149" s="161">
        <f>IF(O149="nulová",K149,0)</f>
        <v>0</v>
      </c>
      <c r="BJ149" s="16" t="s">
        <v>84</v>
      </c>
      <c r="BK149" s="161">
        <f>ROUND(P149*H149,2)</f>
        <v>0</v>
      </c>
      <c r="BL149" s="16" t="s">
        <v>159</v>
      </c>
      <c r="BM149" s="160" t="s">
        <v>197</v>
      </c>
    </row>
    <row r="150" spans="1:65" s="2" customFormat="1" ht="29.25" x14ac:dyDescent="0.2">
      <c r="A150" s="28"/>
      <c r="B150" s="29"/>
      <c r="C150" s="28"/>
      <c r="D150" s="162" t="s">
        <v>161</v>
      </c>
      <c r="E150" s="28"/>
      <c r="F150" s="163" t="s">
        <v>198</v>
      </c>
      <c r="G150" s="28"/>
      <c r="H150" s="28"/>
      <c r="I150" s="28"/>
      <c r="J150" s="28"/>
      <c r="K150" s="28"/>
      <c r="L150" s="28"/>
      <c r="M150" s="29"/>
      <c r="N150" s="164"/>
      <c r="O150" s="165"/>
      <c r="P150" s="54"/>
      <c r="Q150" s="54"/>
      <c r="R150" s="54"/>
      <c r="S150" s="54"/>
      <c r="T150" s="54"/>
      <c r="U150" s="54"/>
      <c r="V150" s="54"/>
      <c r="W150" s="54"/>
      <c r="X150" s="55"/>
      <c r="Y150" s="28"/>
      <c r="Z150" s="28"/>
      <c r="AA150" s="197" t="str">
        <f t="shared" si="5"/>
        <v/>
      </c>
      <c r="AB150" s="198" t="str">
        <f t="shared" si="6"/>
        <v/>
      </c>
      <c r="AC150" s="28"/>
      <c r="AD150" s="28"/>
      <c r="AE150" s="28"/>
      <c r="AT150" s="16" t="s">
        <v>161</v>
      </c>
      <c r="AU150" s="16" t="s">
        <v>86</v>
      </c>
    </row>
    <row r="151" spans="1:65" s="2" customFormat="1" ht="33" customHeight="1" x14ac:dyDescent="0.2">
      <c r="A151" s="28"/>
      <c r="B151" s="148"/>
      <c r="C151" s="149" t="s">
        <v>199</v>
      </c>
      <c r="D151" s="149" t="s">
        <v>154</v>
      </c>
      <c r="E151" s="150" t="s">
        <v>195</v>
      </c>
      <c r="F151" s="151" t="s">
        <v>196</v>
      </c>
      <c r="G151" s="152" t="s">
        <v>157</v>
      </c>
      <c r="H151" s="153">
        <v>5</v>
      </c>
      <c r="I151" s="284">
        <v>0</v>
      </c>
      <c r="J151" s="284">
        <v>0</v>
      </c>
      <c r="K151" s="154">
        <f>ROUND(P151*H151,2)</f>
        <v>0</v>
      </c>
      <c r="L151" s="151" t="s">
        <v>158</v>
      </c>
      <c r="M151" s="29"/>
      <c r="N151" s="155" t="s">
        <v>1</v>
      </c>
      <c r="O151" s="156" t="s">
        <v>40</v>
      </c>
      <c r="P151" s="157">
        <f>I151+J151</f>
        <v>0</v>
      </c>
      <c r="Q151" s="157">
        <f>ROUND(I151*H151,2)</f>
        <v>0</v>
      </c>
      <c r="R151" s="157">
        <f>ROUND(J151*H151,2)</f>
        <v>0</v>
      </c>
      <c r="S151" s="158">
        <v>3.0950000000000002</v>
      </c>
      <c r="T151" s="158">
        <f>S151*H151</f>
        <v>15.475000000000001</v>
      </c>
      <c r="U151" s="158">
        <v>0</v>
      </c>
      <c r="V151" s="158">
        <f>U151*H151</f>
        <v>0</v>
      </c>
      <c r="W151" s="158">
        <v>0</v>
      </c>
      <c r="X151" s="159">
        <f>W151*H151</f>
        <v>0</v>
      </c>
      <c r="Y151" s="28"/>
      <c r="Z151" s="28"/>
      <c r="AA151" s="197">
        <f t="shared" si="5"/>
        <v>0</v>
      </c>
      <c r="AB151" s="198" t="str">
        <f t="shared" si="6"/>
        <v/>
      </c>
      <c r="AC151" s="28"/>
      <c r="AD151" s="28"/>
      <c r="AE151" s="28"/>
      <c r="AR151" s="160" t="s">
        <v>159</v>
      </c>
      <c r="AT151" s="160" t="s">
        <v>154</v>
      </c>
      <c r="AU151" s="160" t="s">
        <v>86</v>
      </c>
      <c r="AY151" s="16" t="s">
        <v>152</v>
      </c>
      <c r="BE151" s="161">
        <f>IF(O151="základní",K151,0)</f>
        <v>0</v>
      </c>
      <c r="BF151" s="161">
        <f>IF(O151="snížená",K151,0)</f>
        <v>0</v>
      </c>
      <c r="BG151" s="161">
        <f>IF(O151="zákl. přenesená",K151,0)</f>
        <v>0</v>
      </c>
      <c r="BH151" s="161">
        <f>IF(O151="sníž. přenesená",K151,0)</f>
        <v>0</v>
      </c>
      <c r="BI151" s="161">
        <f>IF(O151="nulová",K151,0)</f>
        <v>0</v>
      </c>
      <c r="BJ151" s="16" t="s">
        <v>84</v>
      </c>
      <c r="BK151" s="161">
        <f>ROUND(P151*H151,2)</f>
        <v>0</v>
      </c>
      <c r="BL151" s="16" t="s">
        <v>159</v>
      </c>
      <c r="BM151" s="160" t="s">
        <v>200</v>
      </c>
    </row>
    <row r="152" spans="1:65" s="2" customFormat="1" ht="29.25" x14ac:dyDescent="0.2">
      <c r="A152" s="28"/>
      <c r="B152" s="29"/>
      <c r="C152" s="28"/>
      <c r="D152" s="162" t="s">
        <v>161</v>
      </c>
      <c r="E152" s="28"/>
      <c r="F152" s="163" t="s">
        <v>201</v>
      </c>
      <c r="G152" s="28"/>
      <c r="H152" s="28"/>
      <c r="I152" s="28"/>
      <c r="J152" s="28"/>
      <c r="K152" s="28"/>
      <c r="L152" s="28"/>
      <c r="M152" s="29"/>
      <c r="N152" s="164"/>
      <c r="O152" s="165"/>
      <c r="P152" s="54"/>
      <c r="Q152" s="54"/>
      <c r="R152" s="54"/>
      <c r="S152" s="54"/>
      <c r="T152" s="54"/>
      <c r="U152" s="54"/>
      <c r="V152" s="54"/>
      <c r="W152" s="54"/>
      <c r="X152" s="55"/>
      <c r="Y152" s="28"/>
      <c r="Z152" s="28"/>
      <c r="AA152" s="197" t="str">
        <f t="shared" si="5"/>
        <v/>
      </c>
      <c r="AB152" s="198" t="str">
        <f t="shared" si="6"/>
        <v/>
      </c>
      <c r="AC152" s="28"/>
      <c r="AD152" s="28"/>
      <c r="AE152" s="28"/>
      <c r="AT152" s="16" t="s">
        <v>161</v>
      </c>
      <c r="AU152" s="16" t="s">
        <v>86</v>
      </c>
    </row>
    <row r="153" spans="1:65" s="2" customFormat="1" ht="21.75" customHeight="1" x14ac:dyDescent="0.2">
      <c r="A153" s="28"/>
      <c r="B153" s="148"/>
      <c r="C153" s="149" t="s">
        <v>202</v>
      </c>
      <c r="D153" s="149" t="s">
        <v>154</v>
      </c>
      <c r="E153" s="150" t="s">
        <v>203</v>
      </c>
      <c r="F153" s="151" t="s">
        <v>204</v>
      </c>
      <c r="G153" s="152" t="s">
        <v>157</v>
      </c>
      <c r="H153" s="153">
        <v>1</v>
      </c>
      <c r="I153" s="284">
        <v>0</v>
      </c>
      <c r="J153" s="284">
        <v>0</v>
      </c>
      <c r="K153" s="154">
        <f>ROUND(P153*H153,2)</f>
        <v>0</v>
      </c>
      <c r="L153" s="151" t="s">
        <v>158</v>
      </c>
      <c r="M153" s="29"/>
      <c r="N153" s="155" t="s">
        <v>1</v>
      </c>
      <c r="O153" s="156" t="s">
        <v>40</v>
      </c>
      <c r="P153" s="157">
        <f>I153+J153</f>
        <v>0</v>
      </c>
      <c r="Q153" s="157">
        <f>ROUND(I153*H153,2)</f>
        <v>0</v>
      </c>
      <c r="R153" s="157">
        <f>ROUND(J153*H153,2)</f>
        <v>0</v>
      </c>
      <c r="S153" s="158">
        <v>0.14099999999999999</v>
      </c>
      <c r="T153" s="158">
        <f>S153*H153</f>
        <v>0.14099999999999999</v>
      </c>
      <c r="U153" s="158">
        <v>5.0000000000000002E-5</v>
      </c>
      <c r="V153" s="158">
        <f>U153*H153</f>
        <v>5.0000000000000002E-5</v>
      </c>
      <c r="W153" s="158">
        <v>0</v>
      </c>
      <c r="X153" s="159">
        <f>W153*H153</f>
        <v>0</v>
      </c>
      <c r="Y153" s="28"/>
      <c r="Z153" s="28"/>
      <c r="AA153" s="197" t="str">
        <f t="shared" si="5"/>
        <v/>
      </c>
      <c r="AB153" s="198">
        <f t="shared" si="6"/>
        <v>0</v>
      </c>
      <c r="AC153" s="28"/>
      <c r="AD153" s="28"/>
      <c r="AE153" s="28"/>
      <c r="AR153" s="160" t="s">
        <v>159</v>
      </c>
      <c r="AT153" s="160" t="s">
        <v>154</v>
      </c>
      <c r="AU153" s="160" t="s">
        <v>86</v>
      </c>
      <c r="AY153" s="16" t="s">
        <v>152</v>
      </c>
      <c r="BE153" s="161">
        <f>IF(O153="základní",K153,0)</f>
        <v>0</v>
      </c>
      <c r="BF153" s="161">
        <f>IF(O153="snížená",K153,0)</f>
        <v>0</v>
      </c>
      <c r="BG153" s="161">
        <f>IF(O153="zákl. přenesená",K153,0)</f>
        <v>0</v>
      </c>
      <c r="BH153" s="161">
        <f>IF(O153="sníž. přenesená",K153,0)</f>
        <v>0</v>
      </c>
      <c r="BI153" s="161">
        <f>IF(O153="nulová",K153,0)</f>
        <v>0</v>
      </c>
      <c r="BJ153" s="16" t="s">
        <v>84</v>
      </c>
      <c r="BK153" s="161">
        <f>ROUND(P153*H153,2)</f>
        <v>0</v>
      </c>
      <c r="BL153" s="16" t="s">
        <v>159</v>
      </c>
      <c r="BM153" s="160" t="s">
        <v>205</v>
      </c>
    </row>
    <row r="154" spans="1:65" s="2" customFormat="1" ht="29.25" x14ac:dyDescent="0.2">
      <c r="A154" s="28"/>
      <c r="B154" s="29"/>
      <c r="C154" s="28"/>
      <c r="D154" s="162" t="s">
        <v>161</v>
      </c>
      <c r="E154" s="28"/>
      <c r="F154" s="163" t="s">
        <v>162</v>
      </c>
      <c r="G154" s="28"/>
      <c r="H154" s="28"/>
      <c r="I154" s="28"/>
      <c r="J154" s="28"/>
      <c r="K154" s="28"/>
      <c r="L154" s="28"/>
      <c r="M154" s="29"/>
      <c r="N154" s="164"/>
      <c r="O154" s="165"/>
      <c r="P154" s="54"/>
      <c r="Q154" s="54"/>
      <c r="R154" s="54"/>
      <c r="S154" s="54"/>
      <c r="T154" s="54"/>
      <c r="U154" s="54"/>
      <c r="V154" s="54"/>
      <c r="W154" s="54"/>
      <c r="X154" s="55"/>
      <c r="Y154" s="28"/>
      <c r="Z154" s="28"/>
      <c r="AA154" s="197" t="str">
        <f t="shared" si="5"/>
        <v/>
      </c>
      <c r="AB154" s="198" t="str">
        <f t="shared" si="6"/>
        <v/>
      </c>
      <c r="AC154" s="28"/>
      <c r="AD154" s="28"/>
      <c r="AE154" s="28"/>
      <c r="AT154" s="16" t="s">
        <v>161</v>
      </c>
      <c r="AU154" s="16" t="s">
        <v>86</v>
      </c>
    </row>
    <row r="155" spans="1:65" s="2" customFormat="1" ht="16.5" customHeight="1" x14ac:dyDescent="0.2">
      <c r="A155" s="28"/>
      <c r="B155" s="148"/>
      <c r="C155" s="166" t="s">
        <v>206</v>
      </c>
      <c r="D155" s="166" t="s">
        <v>170</v>
      </c>
      <c r="E155" s="167" t="s">
        <v>207</v>
      </c>
      <c r="F155" s="168" t="s">
        <v>208</v>
      </c>
      <c r="G155" s="169" t="s">
        <v>157</v>
      </c>
      <c r="H155" s="170">
        <v>1</v>
      </c>
      <c r="I155" s="285">
        <v>0</v>
      </c>
      <c r="J155" s="172"/>
      <c r="K155" s="171">
        <f>ROUND(P155*H155,2)</f>
        <v>0</v>
      </c>
      <c r="L155" s="168" t="s">
        <v>1</v>
      </c>
      <c r="M155" s="173"/>
      <c r="N155" s="174" t="s">
        <v>1</v>
      </c>
      <c r="O155" s="156" t="s">
        <v>40</v>
      </c>
      <c r="P155" s="157">
        <f>I155+J155</f>
        <v>0</v>
      </c>
      <c r="Q155" s="157">
        <f>ROUND(I155*H155,2)</f>
        <v>0</v>
      </c>
      <c r="R155" s="157">
        <f>ROUND(J155*H155,2)</f>
        <v>0</v>
      </c>
      <c r="S155" s="158">
        <v>0</v>
      </c>
      <c r="T155" s="158">
        <f>S155*H155</f>
        <v>0</v>
      </c>
      <c r="U155" s="158">
        <v>2.5999999999999999E-3</v>
      </c>
      <c r="V155" s="158">
        <f>U155*H155</f>
        <v>2.5999999999999999E-3</v>
      </c>
      <c r="W155" s="158">
        <v>0</v>
      </c>
      <c r="X155" s="159">
        <f>W155*H155</f>
        <v>0</v>
      </c>
      <c r="Y155" s="28"/>
      <c r="Z155" s="28"/>
      <c r="AA155" s="197" t="str">
        <f t="shared" si="5"/>
        <v/>
      </c>
      <c r="AB155" s="198">
        <f t="shared" si="6"/>
        <v>0</v>
      </c>
      <c r="AC155" s="28"/>
      <c r="AD155" s="28"/>
      <c r="AE155" s="28"/>
      <c r="AR155" s="160" t="s">
        <v>174</v>
      </c>
      <c r="AT155" s="160" t="s">
        <v>170</v>
      </c>
      <c r="AU155" s="160" t="s">
        <v>86</v>
      </c>
      <c r="AY155" s="16" t="s">
        <v>152</v>
      </c>
      <c r="BE155" s="161">
        <f>IF(O155="základní",K155,0)</f>
        <v>0</v>
      </c>
      <c r="BF155" s="161">
        <f>IF(O155="snížená",K155,0)</f>
        <v>0</v>
      </c>
      <c r="BG155" s="161">
        <f>IF(O155="zákl. přenesená",K155,0)</f>
        <v>0</v>
      </c>
      <c r="BH155" s="161">
        <f>IF(O155="sníž. přenesená",K155,0)</f>
        <v>0</v>
      </c>
      <c r="BI155" s="161">
        <f>IF(O155="nulová",K155,0)</f>
        <v>0</v>
      </c>
      <c r="BJ155" s="16" t="s">
        <v>84</v>
      </c>
      <c r="BK155" s="161">
        <f>ROUND(P155*H155,2)</f>
        <v>0</v>
      </c>
      <c r="BL155" s="16" t="s">
        <v>159</v>
      </c>
      <c r="BM155" s="160" t="s">
        <v>209</v>
      </c>
    </row>
    <row r="156" spans="1:65" s="2" customFormat="1" ht="19.5" x14ac:dyDescent="0.2">
      <c r="A156" s="28"/>
      <c r="B156" s="29"/>
      <c r="C156" s="28"/>
      <c r="D156" s="162" t="s">
        <v>161</v>
      </c>
      <c r="E156" s="28"/>
      <c r="F156" s="163" t="s">
        <v>210</v>
      </c>
      <c r="G156" s="28"/>
      <c r="H156" s="28"/>
      <c r="I156" s="28"/>
      <c r="J156" s="28"/>
      <c r="K156" s="28"/>
      <c r="L156" s="28"/>
      <c r="M156" s="29"/>
      <c r="N156" s="164"/>
      <c r="O156" s="165"/>
      <c r="P156" s="54"/>
      <c r="Q156" s="54"/>
      <c r="R156" s="54"/>
      <c r="S156" s="54"/>
      <c r="T156" s="54"/>
      <c r="U156" s="54"/>
      <c r="V156" s="54"/>
      <c r="W156" s="54"/>
      <c r="X156" s="55"/>
      <c r="Y156" s="28"/>
      <c r="Z156" s="28"/>
      <c r="AA156" s="197" t="str">
        <f t="shared" si="5"/>
        <v/>
      </c>
      <c r="AB156" s="198" t="str">
        <f t="shared" si="6"/>
        <v/>
      </c>
      <c r="AC156" s="28"/>
      <c r="AD156" s="28"/>
      <c r="AE156" s="28"/>
      <c r="AT156" s="16" t="s">
        <v>161</v>
      </c>
      <c r="AU156" s="16" t="s">
        <v>86</v>
      </c>
    </row>
    <row r="157" spans="1:65" s="2" customFormat="1" ht="21.75" customHeight="1" x14ac:dyDescent="0.2">
      <c r="A157" s="28"/>
      <c r="B157" s="148"/>
      <c r="C157" s="149" t="s">
        <v>211</v>
      </c>
      <c r="D157" s="149" t="s">
        <v>154</v>
      </c>
      <c r="E157" s="150" t="s">
        <v>203</v>
      </c>
      <c r="F157" s="151" t="s">
        <v>204</v>
      </c>
      <c r="G157" s="152" t="s">
        <v>157</v>
      </c>
      <c r="H157" s="153">
        <v>4</v>
      </c>
      <c r="I157" s="284">
        <v>0</v>
      </c>
      <c r="J157" s="284">
        <v>0</v>
      </c>
      <c r="K157" s="154">
        <f>ROUND(P157*H157,2)</f>
        <v>0</v>
      </c>
      <c r="L157" s="151" t="s">
        <v>158</v>
      </c>
      <c r="M157" s="29"/>
      <c r="N157" s="155" t="s">
        <v>1</v>
      </c>
      <c r="O157" s="156" t="s">
        <v>40</v>
      </c>
      <c r="P157" s="157">
        <f>I157+J157</f>
        <v>0</v>
      </c>
      <c r="Q157" s="157">
        <f>ROUND(I157*H157,2)</f>
        <v>0</v>
      </c>
      <c r="R157" s="157">
        <f>ROUND(J157*H157,2)</f>
        <v>0</v>
      </c>
      <c r="S157" s="158">
        <v>0.14099999999999999</v>
      </c>
      <c r="T157" s="158">
        <f>S157*H157</f>
        <v>0.56399999999999995</v>
      </c>
      <c r="U157" s="158">
        <v>5.0000000000000002E-5</v>
      </c>
      <c r="V157" s="158">
        <f>U157*H157</f>
        <v>2.0000000000000001E-4</v>
      </c>
      <c r="W157" s="158">
        <v>0</v>
      </c>
      <c r="X157" s="159">
        <f>W157*H157</f>
        <v>0</v>
      </c>
      <c r="Y157" s="28"/>
      <c r="Z157" s="28"/>
      <c r="AA157" s="197">
        <f t="shared" si="5"/>
        <v>0</v>
      </c>
      <c r="AB157" s="198" t="str">
        <f t="shared" si="6"/>
        <v/>
      </c>
      <c r="AC157" s="28"/>
      <c r="AD157" s="28"/>
      <c r="AE157" s="28"/>
      <c r="AR157" s="160" t="s">
        <v>159</v>
      </c>
      <c r="AT157" s="160" t="s">
        <v>154</v>
      </c>
      <c r="AU157" s="160" t="s">
        <v>86</v>
      </c>
      <c r="AY157" s="16" t="s">
        <v>152</v>
      </c>
      <c r="BE157" s="161">
        <f>IF(O157="základní",K157,0)</f>
        <v>0</v>
      </c>
      <c r="BF157" s="161">
        <f>IF(O157="snížená",K157,0)</f>
        <v>0</v>
      </c>
      <c r="BG157" s="161">
        <f>IF(O157="zákl. přenesená",K157,0)</f>
        <v>0</v>
      </c>
      <c r="BH157" s="161">
        <f>IF(O157="sníž. přenesená",K157,0)</f>
        <v>0</v>
      </c>
      <c r="BI157" s="161">
        <f>IF(O157="nulová",K157,0)</f>
        <v>0</v>
      </c>
      <c r="BJ157" s="16" t="s">
        <v>84</v>
      </c>
      <c r="BK157" s="161">
        <f>ROUND(P157*H157,2)</f>
        <v>0</v>
      </c>
      <c r="BL157" s="16" t="s">
        <v>159</v>
      </c>
      <c r="BM157" s="160" t="s">
        <v>212</v>
      </c>
    </row>
    <row r="158" spans="1:65" s="2" customFormat="1" ht="29.25" x14ac:dyDescent="0.2">
      <c r="A158" s="28"/>
      <c r="B158" s="29"/>
      <c r="C158" s="28"/>
      <c r="D158" s="162" t="s">
        <v>161</v>
      </c>
      <c r="E158" s="28"/>
      <c r="F158" s="163" t="s">
        <v>164</v>
      </c>
      <c r="G158" s="28"/>
      <c r="H158" s="28"/>
      <c r="I158" s="28"/>
      <c r="J158" s="28"/>
      <c r="K158" s="28"/>
      <c r="L158" s="28"/>
      <c r="M158" s="29"/>
      <c r="N158" s="164"/>
      <c r="O158" s="165"/>
      <c r="P158" s="54"/>
      <c r="Q158" s="54"/>
      <c r="R158" s="54"/>
      <c r="S158" s="54"/>
      <c r="T158" s="54"/>
      <c r="U158" s="54"/>
      <c r="V158" s="54"/>
      <c r="W158" s="54"/>
      <c r="X158" s="55"/>
      <c r="Y158" s="28"/>
      <c r="Z158" s="28"/>
      <c r="AA158" s="197" t="str">
        <f t="shared" si="5"/>
        <v/>
      </c>
      <c r="AB158" s="198" t="str">
        <f t="shared" si="6"/>
        <v/>
      </c>
      <c r="AC158" s="28"/>
      <c r="AD158" s="28"/>
      <c r="AE158" s="28"/>
      <c r="AT158" s="16" t="s">
        <v>161</v>
      </c>
      <c r="AU158" s="16" t="s">
        <v>86</v>
      </c>
    </row>
    <row r="159" spans="1:65" s="2" customFormat="1" ht="16.5" customHeight="1" x14ac:dyDescent="0.2">
      <c r="A159" s="28"/>
      <c r="B159" s="148"/>
      <c r="C159" s="166" t="s">
        <v>213</v>
      </c>
      <c r="D159" s="166" t="s">
        <v>170</v>
      </c>
      <c r="E159" s="167" t="s">
        <v>207</v>
      </c>
      <c r="F159" s="168" t="s">
        <v>208</v>
      </c>
      <c r="G159" s="169" t="s">
        <v>157</v>
      </c>
      <c r="H159" s="170">
        <v>4</v>
      </c>
      <c r="I159" s="285">
        <v>0</v>
      </c>
      <c r="J159" s="172"/>
      <c r="K159" s="171">
        <f>ROUND(P159*H159,2)</f>
        <v>0</v>
      </c>
      <c r="L159" s="168" t="s">
        <v>1</v>
      </c>
      <c r="M159" s="173"/>
      <c r="N159" s="174" t="s">
        <v>1</v>
      </c>
      <c r="O159" s="156" t="s">
        <v>40</v>
      </c>
      <c r="P159" s="157">
        <f>I159+J159</f>
        <v>0</v>
      </c>
      <c r="Q159" s="157">
        <f>ROUND(I159*H159,2)</f>
        <v>0</v>
      </c>
      <c r="R159" s="157">
        <f>ROUND(J159*H159,2)</f>
        <v>0</v>
      </c>
      <c r="S159" s="158">
        <v>0</v>
      </c>
      <c r="T159" s="158">
        <f>S159*H159</f>
        <v>0</v>
      </c>
      <c r="U159" s="158">
        <v>2.5999999999999999E-3</v>
      </c>
      <c r="V159" s="158">
        <f>U159*H159</f>
        <v>1.04E-2</v>
      </c>
      <c r="W159" s="158">
        <v>0</v>
      </c>
      <c r="X159" s="159">
        <f>W159*H159</f>
        <v>0</v>
      </c>
      <c r="Y159" s="28"/>
      <c r="Z159" s="28"/>
      <c r="AA159" s="197">
        <f t="shared" si="5"/>
        <v>0</v>
      </c>
      <c r="AB159" s="198" t="str">
        <f t="shared" si="6"/>
        <v/>
      </c>
      <c r="AC159" s="28"/>
      <c r="AD159" s="28"/>
      <c r="AE159" s="28"/>
      <c r="AR159" s="160" t="s">
        <v>174</v>
      </c>
      <c r="AT159" s="160" t="s">
        <v>170</v>
      </c>
      <c r="AU159" s="160" t="s">
        <v>86</v>
      </c>
      <c r="AY159" s="16" t="s">
        <v>152</v>
      </c>
      <c r="BE159" s="161">
        <f>IF(O159="základní",K159,0)</f>
        <v>0</v>
      </c>
      <c r="BF159" s="161">
        <f>IF(O159="snížená",K159,0)</f>
        <v>0</v>
      </c>
      <c r="BG159" s="161">
        <f>IF(O159="zákl. přenesená",K159,0)</f>
        <v>0</v>
      </c>
      <c r="BH159" s="161">
        <f>IF(O159="sníž. přenesená",K159,0)</f>
        <v>0</v>
      </c>
      <c r="BI159" s="161">
        <f>IF(O159="nulová",K159,0)</f>
        <v>0</v>
      </c>
      <c r="BJ159" s="16" t="s">
        <v>84</v>
      </c>
      <c r="BK159" s="161">
        <f>ROUND(P159*H159,2)</f>
        <v>0</v>
      </c>
      <c r="BL159" s="16" t="s">
        <v>159</v>
      </c>
      <c r="BM159" s="160" t="s">
        <v>214</v>
      </c>
    </row>
    <row r="160" spans="1:65" s="2" customFormat="1" ht="19.5" x14ac:dyDescent="0.2">
      <c r="A160" s="28"/>
      <c r="B160" s="29"/>
      <c r="C160" s="28"/>
      <c r="D160" s="162" t="s">
        <v>161</v>
      </c>
      <c r="E160" s="28"/>
      <c r="F160" s="163" t="s">
        <v>215</v>
      </c>
      <c r="G160" s="28"/>
      <c r="H160" s="28"/>
      <c r="I160" s="28"/>
      <c r="J160" s="28"/>
      <c r="K160" s="28"/>
      <c r="L160" s="28"/>
      <c r="M160" s="29"/>
      <c r="N160" s="164"/>
      <c r="O160" s="165"/>
      <c r="P160" s="54"/>
      <c r="Q160" s="54"/>
      <c r="R160" s="54"/>
      <c r="S160" s="54"/>
      <c r="T160" s="54"/>
      <c r="U160" s="54"/>
      <c r="V160" s="54"/>
      <c r="W160" s="54"/>
      <c r="X160" s="55"/>
      <c r="Y160" s="28"/>
      <c r="Z160" s="28"/>
      <c r="AA160" s="197" t="str">
        <f t="shared" si="5"/>
        <v/>
      </c>
      <c r="AB160" s="198" t="str">
        <f t="shared" si="6"/>
        <v/>
      </c>
      <c r="AC160" s="28"/>
      <c r="AD160" s="28"/>
      <c r="AE160" s="28"/>
      <c r="AT160" s="16" t="s">
        <v>161</v>
      </c>
      <c r="AU160" s="16" t="s">
        <v>86</v>
      </c>
    </row>
    <row r="161" spans="1:65" s="2" customFormat="1" ht="21.75" customHeight="1" x14ac:dyDescent="0.2">
      <c r="A161" s="28"/>
      <c r="B161" s="148"/>
      <c r="C161" s="149" t="s">
        <v>9</v>
      </c>
      <c r="D161" s="149" t="s">
        <v>154</v>
      </c>
      <c r="E161" s="150" t="s">
        <v>216</v>
      </c>
      <c r="F161" s="151" t="s">
        <v>217</v>
      </c>
      <c r="G161" s="152" t="s">
        <v>157</v>
      </c>
      <c r="H161" s="153">
        <v>14</v>
      </c>
      <c r="I161" s="284">
        <v>0</v>
      </c>
      <c r="J161" s="284">
        <v>0</v>
      </c>
      <c r="K161" s="154">
        <f>ROUND(P161*H161,2)</f>
        <v>0</v>
      </c>
      <c r="L161" s="151" t="s">
        <v>158</v>
      </c>
      <c r="M161" s="29"/>
      <c r="N161" s="155" t="s">
        <v>1</v>
      </c>
      <c r="O161" s="156" t="s">
        <v>40</v>
      </c>
      <c r="P161" s="157">
        <f>I161+J161</f>
        <v>0</v>
      </c>
      <c r="Q161" s="157">
        <f>ROUND(I161*H161,2)</f>
        <v>0</v>
      </c>
      <c r="R161" s="157">
        <f>ROUND(J161*H161,2)</f>
        <v>0</v>
      </c>
      <c r="S161" s="158">
        <v>0.87</v>
      </c>
      <c r="T161" s="158">
        <f>S161*H161</f>
        <v>12.18</v>
      </c>
      <c r="U161" s="158">
        <v>6.0000000000000002E-5</v>
      </c>
      <c r="V161" s="158">
        <f>U161*H161</f>
        <v>8.4000000000000003E-4</v>
      </c>
      <c r="W161" s="158">
        <v>0</v>
      </c>
      <c r="X161" s="159">
        <f>W161*H161</f>
        <v>0</v>
      </c>
      <c r="Y161" s="28"/>
      <c r="Z161" s="28"/>
      <c r="AA161" s="197" t="str">
        <f t="shared" si="5"/>
        <v/>
      </c>
      <c r="AB161" s="198">
        <f t="shared" si="6"/>
        <v>0</v>
      </c>
      <c r="AC161" s="28"/>
      <c r="AD161" s="28"/>
      <c r="AE161" s="28"/>
      <c r="AR161" s="160" t="s">
        <v>159</v>
      </c>
      <c r="AT161" s="160" t="s">
        <v>154</v>
      </c>
      <c r="AU161" s="160" t="s">
        <v>86</v>
      </c>
      <c r="AY161" s="16" t="s">
        <v>152</v>
      </c>
      <c r="BE161" s="161">
        <f>IF(O161="základní",K161,0)</f>
        <v>0</v>
      </c>
      <c r="BF161" s="161">
        <f>IF(O161="snížená",K161,0)</f>
        <v>0</v>
      </c>
      <c r="BG161" s="161">
        <f>IF(O161="zákl. přenesená",K161,0)</f>
        <v>0</v>
      </c>
      <c r="BH161" s="161">
        <f>IF(O161="sníž. přenesená",K161,0)</f>
        <v>0</v>
      </c>
      <c r="BI161" s="161">
        <f>IF(O161="nulová",K161,0)</f>
        <v>0</v>
      </c>
      <c r="BJ161" s="16" t="s">
        <v>84</v>
      </c>
      <c r="BK161" s="161">
        <f>ROUND(P161*H161,2)</f>
        <v>0</v>
      </c>
      <c r="BL161" s="16" t="s">
        <v>159</v>
      </c>
      <c r="BM161" s="160" t="s">
        <v>218</v>
      </c>
    </row>
    <row r="162" spans="1:65" s="2" customFormat="1" ht="29.25" x14ac:dyDescent="0.2">
      <c r="A162" s="28"/>
      <c r="B162" s="29"/>
      <c r="C162" s="28"/>
      <c r="D162" s="162" t="s">
        <v>161</v>
      </c>
      <c r="E162" s="28"/>
      <c r="F162" s="163" t="s">
        <v>219</v>
      </c>
      <c r="G162" s="28"/>
      <c r="H162" s="28"/>
      <c r="I162" s="28"/>
      <c r="J162" s="28"/>
      <c r="K162" s="28"/>
      <c r="L162" s="28"/>
      <c r="M162" s="29"/>
      <c r="N162" s="164"/>
      <c r="O162" s="165"/>
      <c r="P162" s="54"/>
      <c r="Q162" s="54"/>
      <c r="R162" s="54"/>
      <c r="S162" s="54"/>
      <c r="T162" s="54"/>
      <c r="U162" s="54"/>
      <c r="V162" s="54"/>
      <c r="W162" s="54"/>
      <c r="X162" s="55"/>
      <c r="Y162" s="28"/>
      <c r="Z162" s="28"/>
      <c r="AA162" s="197" t="str">
        <f t="shared" si="5"/>
        <v/>
      </c>
      <c r="AB162" s="198" t="str">
        <f t="shared" si="6"/>
        <v/>
      </c>
      <c r="AC162" s="28"/>
      <c r="AD162" s="28"/>
      <c r="AE162" s="28"/>
      <c r="AT162" s="16" t="s">
        <v>161</v>
      </c>
      <c r="AU162" s="16" t="s">
        <v>86</v>
      </c>
    </row>
    <row r="163" spans="1:65" s="2" customFormat="1" ht="16.5" customHeight="1" x14ac:dyDescent="0.2">
      <c r="A163" s="28"/>
      <c r="B163" s="148"/>
      <c r="C163" s="166" t="s">
        <v>220</v>
      </c>
      <c r="D163" s="166" t="s">
        <v>170</v>
      </c>
      <c r="E163" s="167" t="s">
        <v>221</v>
      </c>
      <c r="F163" s="168" t="s">
        <v>222</v>
      </c>
      <c r="G163" s="169" t="s">
        <v>157</v>
      </c>
      <c r="H163" s="170">
        <v>42</v>
      </c>
      <c r="I163" s="285">
        <v>0</v>
      </c>
      <c r="J163" s="172"/>
      <c r="K163" s="171">
        <f>ROUND(P163*H163,2)</f>
        <v>0</v>
      </c>
      <c r="L163" s="168" t="s">
        <v>1</v>
      </c>
      <c r="M163" s="173"/>
      <c r="N163" s="174" t="s">
        <v>1</v>
      </c>
      <c r="O163" s="156" t="s">
        <v>40</v>
      </c>
      <c r="P163" s="157">
        <f>I163+J163</f>
        <v>0</v>
      </c>
      <c r="Q163" s="157">
        <f>ROUND(I163*H163,2)</f>
        <v>0</v>
      </c>
      <c r="R163" s="157">
        <f>ROUND(J163*H163,2)</f>
        <v>0</v>
      </c>
      <c r="S163" s="158">
        <v>0</v>
      </c>
      <c r="T163" s="158">
        <f>S163*H163</f>
        <v>0</v>
      </c>
      <c r="U163" s="158">
        <v>3.3E-3</v>
      </c>
      <c r="V163" s="158">
        <f>U163*H163</f>
        <v>0.1386</v>
      </c>
      <c r="W163" s="158">
        <v>0</v>
      </c>
      <c r="X163" s="159">
        <f>W163*H163</f>
        <v>0</v>
      </c>
      <c r="Y163" s="28"/>
      <c r="Z163" s="28"/>
      <c r="AA163" s="197" t="str">
        <f t="shared" si="5"/>
        <v/>
      </c>
      <c r="AB163" s="198">
        <f t="shared" si="6"/>
        <v>0</v>
      </c>
      <c r="AC163" s="28"/>
      <c r="AD163" s="28"/>
      <c r="AE163" s="28"/>
      <c r="AR163" s="160" t="s">
        <v>174</v>
      </c>
      <c r="AT163" s="160" t="s">
        <v>170</v>
      </c>
      <c r="AU163" s="160" t="s">
        <v>86</v>
      </c>
      <c r="AY163" s="16" t="s">
        <v>152</v>
      </c>
      <c r="BE163" s="161">
        <f>IF(O163="základní",K163,0)</f>
        <v>0</v>
      </c>
      <c r="BF163" s="161">
        <f>IF(O163="snížená",K163,0)</f>
        <v>0</v>
      </c>
      <c r="BG163" s="161">
        <f>IF(O163="zákl. přenesená",K163,0)</f>
        <v>0</v>
      </c>
      <c r="BH163" s="161">
        <f>IF(O163="sníž. přenesená",K163,0)</f>
        <v>0</v>
      </c>
      <c r="BI163" s="161">
        <f>IF(O163="nulová",K163,0)</f>
        <v>0</v>
      </c>
      <c r="BJ163" s="16" t="s">
        <v>84</v>
      </c>
      <c r="BK163" s="161">
        <f>ROUND(P163*H163,2)</f>
        <v>0</v>
      </c>
      <c r="BL163" s="16" t="s">
        <v>159</v>
      </c>
      <c r="BM163" s="160" t="s">
        <v>223</v>
      </c>
    </row>
    <row r="164" spans="1:65" s="2" customFormat="1" ht="19.5" x14ac:dyDescent="0.2">
      <c r="A164" s="28"/>
      <c r="B164" s="29"/>
      <c r="C164" s="28"/>
      <c r="D164" s="162" t="s">
        <v>161</v>
      </c>
      <c r="E164" s="28"/>
      <c r="F164" s="163" t="s">
        <v>210</v>
      </c>
      <c r="G164" s="28"/>
      <c r="H164" s="28"/>
      <c r="I164" s="28"/>
      <c r="J164" s="28"/>
      <c r="K164" s="28"/>
      <c r="L164" s="28"/>
      <c r="M164" s="29"/>
      <c r="N164" s="164"/>
      <c r="O164" s="165"/>
      <c r="P164" s="54"/>
      <c r="Q164" s="54"/>
      <c r="R164" s="54"/>
      <c r="S164" s="54"/>
      <c r="T164" s="54"/>
      <c r="U164" s="54"/>
      <c r="V164" s="54"/>
      <c r="W164" s="54"/>
      <c r="X164" s="55"/>
      <c r="Y164" s="28"/>
      <c r="Z164" s="28"/>
      <c r="AA164" s="197" t="str">
        <f t="shared" si="5"/>
        <v/>
      </c>
      <c r="AB164" s="198" t="str">
        <f t="shared" si="6"/>
        <v/>
      </c>
      <c r="AC164" s="28"/>
      <c r="AD164" s="28"/>
      <c r="AE164" s="28"/>
      <c r="AT164" s="16" t="s">
        <v>161</v>
      </c>
      <c r="AU164" s="16" t="s">
        <v>86</v>
      </c>
    </row>
    <row r="165" spans="1:65" s="13" customFormat="1" x14ac:dyDescent="0.2">
      <c r="B165" s="175"/>
      <c r="D165" s="162" t="s">
        <v>177</v>
      </c>
      <c r="F165" s="177" t="s">
        <v>224</v>
      </c>
      <c r="H165" s="178">
        <v>42</v>
      </c>
      <c r="M165" s="175"/>
      <c r="N165" s="179"/>
      <c r="O165" s="180"/>
      <c r="P165" s="180"/>
      <c r="Q165" s="180"/>
      <c r="R165" s="180"/>
      <c r="S165" s="180"/>
      <c r="T165" s="180"/>
      <c r="U165" s="180"/>
      <c r="V165" s="180"/>
      <c r="W165" s="180"/>
      <c r="X165" s="181"/>
      <c r="AA165" s="197" t="str">
        <f t="shared" si="5"/>
        <v/>
      </c>
      <c r="AB165" s="198" t="str">
        <f t="shared" si="6"/>
        <v/>
      </c>
      <c r="AT165" s="176" t="s">
        <v>177</v>
      </c>
      <c r="AU165" s="176" t="s">
        <v>86</v>
      </c>
      <c r="AV165" s="13" t="s">
        <v>86</v>
      </c>
      <c r="AW165" s="13" t="s">
        <v>3</v>
      </c>
      <c r="AX165" s="13" t="s">
        <v>84</v>
      </c>
      <c r="AY165" s="176" t="s">
        <v>152</v>
      </c>
    </row>
    <row r="166" spans="1:65" s="2" customFormat="1" ht="16.5" customHeight="1" x14ac:dyDescent="0.2">
      <c r="A166" s="28"/>
      <c r="B166" s="148"/>
      <c r="C166" s="166" t="s">
        <v>225</v>
      </c>
      <c r="D166" s="166" t="s">
        <v>170</v>
      </c>
      <c r="E166" s="167" t="s">
        <v>226</v>
      </c>
      <c r="F166" s="168" t="s">
        <v>227</v>
      </c>
      <c r="G166" s="169" t="s">
        <v>157</v>
      </c>
      <c r="H166" s="170">
        <v>42</v>
      </c>
      <c r="I166" s="285">
        <v>0</v>
      </c>
      <c r="J166" s="172"/>
      <c r="K166" s="171">
        <f>ROUND(P166*H166,2)</f>
        <v>0</v>
      </c>
      <c r="L166" s="168" t="s">
        <v>1</v>
      </c>
      <c r="M166" s="173"/>
      <c r="N166" s="174" t="s">
        <v>1</v>
      </c>
      <c r="O166" s="156" t="s">
        <v>40</v>
      </c>
      <c r="P166" s="157">
        <f>I166+J166</f>
        <v>0</v>
      </c>
      <c r="Q166" s="157">
        <f>ROUND(I166*H166,2)</f>
        <v>0</v>
      </c>
      <c r="R166" s="157">
        <f>ROUND(J166*H166,2)</f>
        <v>0</v>
      </c>
      <c r="S166" s="158">
        <v>0</v>
      </c>
      <c r="T166" s="158">
        <f>S166*H166</f>
        <v>0</v>
      </c>
      <c r="U166" s="158">
        <v>6.6E-4</v>
      </c>
      <c r="V166" s="158">
        <f>U166*H166</f>
        <v>2.7720000000000002E-2</v>
      </c>
      <c r="W166" s="158">
        <v>0</v>
      </c>
      <c r="X166" s="159">
        <f>W166*H166</f>
        <v>0</v>
      </c>
      <c r="Y166" s="28"/>
      <c r="Z166" s="28"/>
      <c r="AA166" s="197" t="str">
        <f t="shared" si="5"/>
        <v/>
      </c>
      <c r="AB166" s="198">
        <f t="shared" si="6"/>
        <v>0</v>
      </c>
      <c r="AC166" s="28"/>
      <c r="AD166" s="28"/>
      <c r="AE166" s="28"/>
      <c r="AR166" s="160" t="s">
        <v>174</v>
      </c>
      <c r="AT166" s="160" t="s">
        <v>170</v>
      </c>
      <c r="AU166" s="160" t="s">
        <v>86</v>
      </c>
      <c r="AY166" s="16" t="s">
        <v>152</v>
      </c>
      <c r="BE166" s="161">
        <f>IF(O166="základní",K166,0)</f>
        <v>0</v>
      </c>
      <c r="BF166" s="161">
        <f>IF(O166="snížená",K166,0)</f>
        <v>0</v>
      </c>
      <c r="BG166" s="161">
        <f>IF(O166="zákl. přenesená",K166,0)</f>
        <v>0</v>
      </c>
      <c r="BH166" s="161">
        <f>IF(O166="sníž. přenesená",K166,0)</f>
        <v>0</v>
      </c>
      <c r="BI166" s="161">
        <f>IF(O166="nulová",K166,0)</f>
        <v>0</v>
      </c>
      <c r="BJ166" s="16" t="s">
        <v>84</v>
      </c>
      <c r="BK166" s="161">
        <f>ROUND(P166*H166,2)</f>
        <v>0</v>
      </c>
      <c r="BL166" s="16" t="s">
        <v>159</v>
      </c>
      <c r="BM166" s="160" t="s">
        <v>228</v>
      </c>
    </row>
    <row r="167" spans="1:65" s="2" customFormat="1" ht="19.5" x14ac:dyDescent="0.2">
      <c r="A167" s="28"/>
      <c r="B167" s="29"/>
      <c r="C167" s="28"/>
      <c r="D167" s="162" t="s">
        <v>161</v>
      </c>
      <c r="E167" s="28"/>
      <c r="F167" s="163" t="s">
        <v>210</v>
      </c>
      <c r="G167" s="28"/>
      <c r="H167" s="28"/>
      <c r="I167" s="28"/>
      <c r="J167" s="28"/>
      <c r="K167" s="28"/>
      <c r="L167" s="28"/>
      <c r="M167" s="29"/>
      <c r="N167" s="164"/>
      <c r="O167" s="165"/>
      <c r="P167" s="54"/>
      <c r="Q167" s="54"/>
      <c r="R167" s="54"/>
      <c r="S167" s="54"/>
      <c r="T167" s="54"/>
      <c r="U167" s="54"/>
      <c r="V167" s="54"/>
      <c r="W167" s="54"/>
      <c r="X167" s="55"/>
      <c r="Y167" s="28"/>
      <c r="Z167" s="28"/>
      <c r="AA167" s="197" t="str">
        <f t="shared" si="5"/>
        <v/>
      </c>
      <c r="AB167" s="198" t="str">
        <f t="shared" si="6"/>
        <v/>
      </c>
      <c r="AC167" s="28"/>
      <c r="AD167" s="28"/>
      <c r="AE167" s="28"/>
      <c r="AT167" s="16" t="s">
        <v>161</v>
      </c>
      <c r="AU167" s="16" t="s">
        <v>86</v>
      </c>
    </row>
    <row r="168" spans="1:65" s="13" customFormat="1" x14ac:dyDescent="0.2">
      <c r="B168" s="175"/>
      <c r="D168" s="162" t="s">
        <v>177</v>
      </c>
      <c r="F168" s="177" t="s">
        <v>224</v>
      </c>
      <c r="H168" s="178">
        <v>42</v>
      </c>
      <c r="M168" s="175"/>
      <c r="N168" s="179"/>
      <c r="O168" s="180"/>
      <c r="P168" s="180"/>
      <c r="Q168" s="180"/>
      <c r="R168" s="180"/>
      <c r="S168" s="180"/>
      <c r="T168" s="180"/>
      <c r="U168" s="180"/>
      <c r="V168" s="180"/>
      <c r="W168" s="180"/>
      <c r="X168" s="181"/>
      <c r="AA168" s="197" t="str">
        <f t="shared" si="5"/>
        <v/>
      </c>
      <c r="AB168" s="198" t="str">
        <f t="shared" si="6"/>
        <v/>
      </c>
      <c r="AT168" s="176" t="s">
        <v>177</v>
      </c>
      <c r="AU168" s="176" t="s">
        <v>86</v>
      </c>
      <c r="AV168" s="13" t="s">
        <v>86</v>
      </c>
      <c r="AW168" s="13" t="s">
        <v>3</v>
      </c>
      <c r="AX168" s="13" t="s">
        <v>84</v>
      </c>
      <c r="AY168" s="176" t="s">
        <v>152</v>
      </c>
    </row>
    <row r="169" spans="1:65" s="2" customFormat="1" ht="16.5" customHeight="1" x14ac:dyDescent="0.2">
      <c r="A169" s="28"/>
      <c r="B169" s="148"/>
      <c r="C169" s="166" t="s">
        <v>229</v>
      </c>
      <c r="D169" s="166" t="s">
        <v>170</v>
      </c>
      <c r="E169" s="167" t="s">
        <v>230</v>
      </c>
      <c r="F169" s="168" t="s">
        <v>231</v>
      </c>
      <c r="G169" s="169" t="s">
        <v>232</v>
      </c>
      <c r="H169" s="170">
        <v>22</v>
      </c>
      <c r="I169" s="285">
        <v>0</v>
      </c>
      <c r="J169" s="172"/>
      <c r="K169" s="171">
        <f>ROUND(P169*H169,2)</f>
        <v>0</v>
      </c>
      <c r="L169" s="168" t="s">
        <v>1</v>
      </c>
      <c r="M169" s="173"/>
      <c r="N169" s="174" t="s">
        <v>1</v>
      </c>
      <c r="O169" s="156" t="s">
        <v>40</v>
      </c>
      <c r="P169" s="157">
        <f>I169+J169</f>
        <v>0</v>
      </c>
      <c r="Q169" s="157">
        <f>ROUND(I169*H169,2)</f>
        <v>0</v>
      </c>
      <c r="R169" s="157">
        <f>ROUND(J169*H169,2)</f>
        <v>0</v>
      </c>
      <c r="S169" s="158">
        <v>0</v>
      </c>
      <c r="T169" s="158">
        <f>S169*H169</f>
        <v>0</v>
      </c>
      <c r="U169" s="158">
        <v>0</v>
      </c>
      <c r="V169" s="158">
        <f>U169*H169</f>
        <v>0</v>
      </c>
      <c r="W169" s="158">
        <v>0</v>
      </c>
      <c r="X169" s="159">
        <f>W169*H169</f>
        <v>0</v>
      </c>
      <c r="Y169" s="28"/>
      <c r="Z169" s="28"/>
      <c r="AA169" s="197" t="str">
        <f t="shared" si="5"/>
        <v/>
      </c>
      <c r="AB169" s="198">
        <f t="shared" si="6"/>
        <v>0</v>
      </c>
      <c r="AC169" s="28"/>
      <c r="AD169" s="28"/>
      <c r="AE169" s="28"/>
      <c r="AR169" s="160" t="s">
        <v>174</v>
      </c>
      <c r="AT169" s="160" t="s">
        <v>170</v>
      </c>
      <c r="AU169" s="160" t="s">
        <v>86</v>
      </c>
      <c r="AY169" s="16" t="s">
        <v>152</v>
      </c>
      <c r="BE169" s="161">
        <f>IF(O169="základní",K169,0)</f>
        <v>0</v>
      </c>
      <c r="BF169" s="161">
        <f>IF(O169="snížená",K169,0)</f>
        <v>0</v>
      </c>
      <c r="BG169" s="161">
        <f>IF(O169="zákl. přenesená",K169,0)</f>
        <v>0</v>
      </c>
      <c r="BH169" s="161">
        <f>IF(O169="sníž. přenesená",K169,0)</f>
        <v>0</v>
      </c>
      <c r="BI169" s="161">
        <f>IF(O169="nulová",K169,0)</f>
        <v>0</v>
      </c>
      <c r="BJ169" s="16" t="s">
        <v>84</v>
      </c>
      <c r="BK169" s="161">
        <f>ROUND(P169*H169,2)</f>
        <v>0</v>
      </c>
      <c r="BL169" s="16" t="s">
        <v>159</v>
      </c>
      <c r="BM169" s="160" t="s">
        <v>233</v>
      </c>
    </row>
    <row r="170" spans="1:65" s="2" customFormat="1" ht="29.25" x14ac:dyDescent="0.2">
      <c r="A170" s="28"/>
      <c r="B170" s="29"/>
      <c r="C170" s="28"/>
      <c r="D170" s="162" t="s">
        <v>161</v>
      </c>
      <c r="E170" s="28"/>
      <c r="F170" s="163" t="s">
        <v>234</v>
      </c>
      <c r="G170" s="28"/>
      <c r="H170" s="28"/>
      <c r="I170" s="28"/>
      <c r="J170" s="28"/>
      <c r="K170" s="28"/>
      <c r="L170" s="28"/>
      <c r="M170" s="29"/>
      <c r="N170" s="164"/>
      <c r="O170" s="165"/>
      <c r="P170" s="54"/>
      <c r="Q170" s="54"/>
      <c r="R170" s="54"/>
      <c r="S170" s="54"/>
      <c r="T170" s="54"/>
      <c r="U170" s="54"/>
      <c r="V170" s="54"/>
      <c r="W170" s="54"/>
      <c r="X170" s="55"/>
      <c r="Y170" s="28"/>
      <c r="Z170" s="28"/>
      <c r="AA170" s="197" t="str">
        <f t="shared" si="5"/>
        <v/>
      </c>
      <c r="AB170" s="198" t="str">
        <f t="shared" si="6"/>
        <v/>
      </c>
      <c r="AC170" s="28"/>
      <c r="AD170" s="28"/>
      <c r="AE170" s="28"/>
      <c r="AT170" s="16" t="s">
        <v>161</v>
      </c>
      <c r="AU170" s="16" t="s">
        <v>86</v>
      </c>
    </row>
    <row r="171" spans="1:65" s="13" customFormat="1" x14ac:dyDescent="0.2">
      <c r="B171" s="175"/>
      <c r="D171" s="162" t="s">
        <v>177</v>
      </c>
      <c r="E171" s="176" t="s">
        <v>1</v>
      </c>
      <c r="F171" s="177" t="s">
        <v>235</v>
      </c>
      <c r="H171" s="178">
        <v>21</v>
      </c>
      <c r="M171" s="175"/>
      <c r="N171" s="179"/>
      <c r="O171" s="180"/>
      <c r="P171" s="180"/>
      <c r="Q171" s="180"/>
      <c r="R171" s="180"/>
      <c r="S171" s="180"/>
      <c r="T171" s="180"/>
      <c r="U171" s="180"/>
      <c r="V171" s="180"/>
      <c r="W171" s="180"/>
      <c r="X171" s="181"/>
      <c r="AA171" s="197" t="str">
        <f t="shared" si="5"/>
        <v/>
      </c>
      <c r="AB171" s="198" t="str">
        <f t="shared" si="6"/>
        <v/>
      </c>
      <c r="AT171" s="176" t="s">
        <v>177</v>
      </c>
      <c r="AU171" s="176" t="s">
        <v>86</v>
      </c>
      <c r="AV171" s="13" t="s">
        <v>86</v>
      </c>
      <c r="AW171" s="13" t="s">
        <v>4</v>
      </c>
      <c r="AX171" s="13" t="s">
        <v>77</v>
      </c>
      <c r="AY171" s="176" t="s">
        <v>152</v>
      </c>
    </row>
    <row r="172" spans="1:65" s="13" customFormat="1" x14ac:dyDescent="0.2">
      <c r="B172" s="175"/>
      <c r="D172" s="162" t="s">
        <v>177</v>
      </c>
      <c r="E172" s="176" t="s">
        <v>1</v>
      </c>
      <c r="F172" s="177" t="s">
        <v>236</v>
      </c>
      <c r="H172" s="178">
        <v>1</v>
      </c>
      <c r="M172" s="175"/>
      <c r="N172" s="179"/>
      <c r="O172" s="180"/>
      <c r="P172" s="180"/>
      <c r="Q172" s="180"/>
      <c r="R172" s="180"/>
      <c r="S172" s="180"/>
      <c r="T172" s="180"/>
      <c r="U172" s="180"/>
      <c r="V172" s="180"/>
      <c r="W172" s="180"/>
      <c r="X172" s="181"/>
      <c r="AA172" s="197" t="str">
        <f t="shared" si="5"/>
        <v/>
      </c>
      <c r="AB172" s="198" t="str">
        <f t="shared" si="6"/>
        <v/>
      </c>
      <c r="AT172" s="176" t="s">
        <v>177</v>
      </c>
      <c r="AU172" s="176" t="s">
        <v>86</v>
      </c>
      <c r="AV172" s="13" t="s">
        <v>86</v>
      </c>
      <c r="AW172" s="13" t="s">
        <v>4</v>
      </c>
      <c r="AX172" s="13" t="s">
        <v>77</v>
      </c>
      <c r="AY172" s="176" t="s">
        <v>152</v>
      </c>
    </row>
    <row r="173" spans="1:65" s="14" customFormat="1" x14ac:dyDescent="0.2">
      <c r="B173" s="182"/>
      <c r="D173" s="162" t="s">
        <v>177</v>
      </c>
      <c r="E173" s="183" t="s">
        <v>1</v>
      </c>
      <c r="F173" s="184" t="s">
        <v>180</v>
      </c>
      <c r="H173" s="185">
        <v>22</v>
      </c>
      <c r="M173" s="182"/>
      <c r="N173" s="186"/>
      <c r="O173" s="187"/>
      <c r="P173" s="187"/>
      <c r="Q173" s="187"/>
      <c r="R173" s="187"/>
      <c r="S173" s="187"/>
      <c r="T173" s="187"/>
      <c r="U173" s="187"/>
      <c r="V173" s="187"/>
      <c r="W173" s="187"/>
      <c r="X173" s="188"/>
      <c r="AA173" s="197" t="str">
        <f t="shared" si="5"/>
        <v/>
      </c>
      <c r="AB173" s="198" t="str">
        <f t="shared" si="6"/>
        <v/>
      </c>
      <c r="AT173" s="183" t="s">
        <v>177</v>
      </c>
      <c r="AU173" s="183" t="s">
        <v>86</v>
      </c>
      <c r="AV173" s="14" t="s">
        <v>159</v>
      </c>
      <c r="AW173" s="14" t="s">
        <v>4</v>
      </c>
      <c r="AX173" s="14" t="s">
        <v>84</v>
      </c>
      <c r="AY173" s="183" t="s">
        <v>152</v>
      </c>
    </row>
    <row r="174" spans="1:65" s="2" customFormat="1" ht="21.75" customHeight="1" x14ac:dyDescent="0.2">
      <c r="A174" s="28"/>
      <c r="B174" s="148"/>
      <c r="C174" s="149" t="s">
        <v>237</v>
      </c>
      <c r="D174" s="149" t="s">
        <v>154</v>
      </c>
      <c r="E174" s="150" t="s">
        <v>216</v>
      </c>
      <c r="F174" s="151" t="s">
        <v>217</v>
      </c>
      <c r="G174" s="152" t="s">
        <v>157</v>
      </c>
      <c r="H174" s="153">
        <v>5</v>
      </c>
      <c r="I174" s="284">
        <v>0</v>
      </c>
      <c r="J174" s="284">
        <v>0</v>
      </c>
      <c r="K174" s="154">
        <f>ROUND(P174*H174,2)</f>
        <v>0</v>
      </c>
      <c r="L174" s="151" t="s">
        <v>158</v>
      </c>
      <c r="M174" s="29"/>
      <c r="N174" s="155" t="s">
        <v>1</v>
      </c>
      <c r="O174" s="156" t="s">
        <v>40</v>
      </c>
      <c r="P174" s="157">
        <f>I174+J174</f>
        <v>0</v>
      </c>
      <c r="Q174" s="157">
        <f>ROUND(I174*H174,2)</f>
        <v>0</v>
      </c>
      <c r="R174" s="157">
        <f>ROUND(J174*H174,2)</f>
        <v>0</v>
      </c>
      <c r="S174" s="158">
        <v>0.87</v>
      </c>
      <c r="T174" s="158">
        <f>S174*H174</f>
        <v>4.3499999999999996</v>
      </c>
      <c r="U174" s="158">
        <v>6.0000000000000002E-5</v>
      </c>
      <c r="V174" s="158">
        <f>U174*H174</f>
        <v>3.0000000000000003E-4</v>
      </c>
      <c r="W174" s="158">
        <v>0</v>
      </c>
      <c r="X174" s="159">
        <f>W174*H174</f>
        <v>0</v>
      </c>
      <c r="Y174" s="28"/>
      <c r="Z174" s="28"/>
      <c r="AA174" s="197">
        <f t="shared" si="5"/>
        <v>0</v>
      </c>
      <c r="AB174" s="198" t="str">
        <f t="shared" si="6"/>
        <v/>
      </c>
      <c r="AC174" s="28"/>
      <c r="AD174" s="28"/>
      <c r="AE174" s="28"/>
      <c r="AR174" s="160" t="s">
        <v>159</v>
      </c>
      <c r="AT174" s="160" t="s">
        <v>154</v>
      </c>
      <c r="AU174" s="160" t="s">
        <v>86</v>
      </c>
      <c r="AY174" s="16" t="s">
        <v>152</v>
      </c>
      <c r="BE174" s="161">
        <f>IF(O174="základní",K174,0)</f>
        <v>0</v>
      </c>
      <c r="BF174" s="161">
        <f>IF(O174="snížená",K174,0)</f>
        <v>0</v>
      </c>
      <c r="BG174" s="161">
        <f>IF(O174="zákl. přenesená",K174,0)</f>
        <v>0</v>
      </c>
      <c r="BH174" s="161">
        <f>IF(O174="sníž. přenesená",K174,0)</f>
        <v>0</v>
      </c>
      <c r="BI174" s="161">
        <f>IF(O174="nulová",K174,0)</f>
        <v>0</v>
      </c>
      <c r="BJ174" s="16" t="s">
        <v>84</v>
      </c>
      <c r="BK174" s="161">
        <f>ROUND(P174*H174,2)</f>
        <v>0</v>
      </c>
      <c r="BL174" s="16" t="s">
        <v>159</v>
      </c>
      <c r="BM174" s="160" t="s">
        <v>238</v>
      </c>
    </row>
    <row r="175" spans="1:65" s="2" customFormat="1" ht="29.25" x14ac:dyDescent="0.2">
      <c r="A175" s="28"/>
      <c r="B175" s="29"/>
      <c r="C175" s="28"/>
      <c r="D175" s="162" t="s">
        <v>161</v>
      </c>
      <c r="E175" s="28"/>
      <c r="F175" s="163" t="s">
        <v>239</v>
      </c>
      <c r="G175" s="28"/>
      <c r="H175" s="28"/>
      <c r="I175" s="28"/>
      <c r="J175" s="28"/>
      <c r="K175" s="28"/>
      <c r="L175" s="28"/>
      <c r="M175" s="29"/>
      <c r="N175" s="164"/>
      <c r="O175" s="165"/>
      <c r="P175" s="54"/>
      <c r="Q175" s="54"/>
      <c r="R175" s="54"/>
      <c r="S175" s="54"/>
      <c r="T175" s="54"/>
      <c r="U175" s="54"/>
      <c r="V175" s="54"/>
      <c r="W175" s="54"/>
      <c r="X175" s="55"/>
      <c r="Y175" s="28"/>
      <c r="Z175" s="28"/>
      <c r="AA175" s="197" t="str">
        <f t="shared" si="5"/>
        <v/>
      </c>
      <c r="AB175" s="198" t="str">
        <f t="shared" si="6"/>
        <v/>
      </c>
      <c r="AC175" s="28"/>
      <c r="AD175" s="28"/>
      <c r="AE175" s="28"/>
      <c r="AT175" s="16" t="s">
        <v>161</v>
      </c>
      <c r="AU175" s="16" t="s">
        <v>86</v>
      </c>
    </row>
    <row r="176" spans="1:65" s="2" customFormat="1" ht="16.5" customHeight="1" x14ac:dyDescent="0.2">
      <c r="A176" s="28"/>
      <c r="B176" s="148"/>
      <c r="C176" s="166" t="s">
        <v>240</v>
      </c>
      <c r="D176" s="166" t="s">
        <v>170</v>
      </c>
      <c r="E176" s="167" t="s">
        <v>221</v>
      </c>
      <c r="F176" s="168" t="s">
        <v>222</v>
      </c>
      <c r="G176" s="169" t="s">
        <v>157</v>
      </c>
      <c r="H176" s="170">
        <v>15</v>
      </c>
      <c r="I176" s="285">
        <v>0</v>
      </c>
      <c r="J176" s="172"/>
      <c r="K176" s="171">
        <f>ROUND(P176*H176,2)</f>
        <v>0</v>
      </c>
      <c r="L176" s="168" t="s">
        <v>1</v>
      </c>
      <c r="M176" s="173"/>
      <c r="N176" s="174" t="s">
        <v>1</v>
      </c>
      <c r="O176" s="156" t="s">
        <v>40</v>
      </c>
      <c r="P176" s="157">
        <f>I176+J176</f>
        <v>0</v>
      </c>
      <c r="Q176" s="157">
        <f>ROUND(I176*H176,2)</f>
        <v>0</v>
      </c>
      <c r="R176" s="157">
        <f>ROUND(J176*H176,2)</f>
        <v>0</v>
      </c>
      <c r="S176" s="158">
        <v>0</v>
      </c>
      <c r="T176" s="158">
        <f>S176*H176</f>
        <v>0</v>
      </c>
      <c r="U176" s="158">
        <v>3.3E-3</v>
      </c>
      <c r="V176" s="158">
        <f>U176*H176</f>
        <v>4.9500000000000002E-2</v>
      </c>
      <c r="W176" s="158">
        <v>0</v>
      </c>
      <c r="X176" s="159">
        <f>W176*H176</f>
        <v>0</v>
      </c>
      <c r="Y176" s="28"/>
      <c r="Z176" s="28"/>
      <c r="AA176" s="197">
        <f t="shared" si="5"/>
        <v>0</v>
      </c>
      <c r="AB176" s="198" t="str">
        <f t="shared" si="6"/>
        <v/>
      </c>
      <c r="AC176" s="28"/>
      <c r="AD176" s="28"/>
      <c r="AE176" s="28"/>
      <c r="AR176" s="160" t="s">
        <v>174</v>
      </c>
      <c r="AT176" s="160" t="s">
        <v>170</v>
      </c>
      <c r="AU176" s="160" t="s">
        <v>86</v>
      </c>
      <c r="AY176" s="16" t="s">
        <v>152</v>
      </c>
      <c r="BE176" s="161">
        <f>IF(O176="základní",K176,0)</f>
        <v>0</v>
      </c>
      <c r="BF176" s="161">
        <f>IF(O176="snížená",K176,0)</f>
        <v>0</v>
      </c>
      <c r="BG176" s="161">
        <f>IF(O176="zákl. přenesená",K176,0)</f>
        <v>0</v>
      </c>
      <c r="BH176" s="161">
        <f>IF(O176="sníž. přenesená",K176,0)</f>
        <v>0</v>
      </c>
      <c r="BI176" s="161">
        <f>IF(O176="nulová",K176,0)</f>
        <v>0</v>
      </c>
      <c r="BJ176" s="16" t="s">
        <v>84</v>
      </c>
      <c r="BK176" s="161">
        <f>ROUND(P176*H176,2)</f>
        <v>0</v>
      </c>
      <c r="BL176" s="16" t="s">
        <v>159</v>
      </c>
      <c r="BM176" s="160" t="s">
        <v>241</v>
      </c>
    </row>
    <row r="177" spans="1:65" s="2" customFormat="1" ht="19.5" x14ac:dyDescent="0.2">
      <c r="A177" s="28"/>
      <c r="B177" s="29"/>
      <c r="C177" s="28"/>
      <c r="D177" s="162" t="s">
        <v>161</v>
      </c>
      <c r="E177" s="28"/>
      <c r="F177" s="163" t="s">
        <v>215</v>
      </c>
      <c r="G177" s="28"/>
      <c r="H177" s="28"/>
      <c r="I177" s="28"/>
      <c r="J177" s="28"/>
      <c r="K177" s="28"/>
      <c r="L177" s="28"/>
      <c r="M177" s="29"/>
      <c r="N177" s="164"/>
      <c r="O177" s="165"/>
      <c r="P177" s="54"/>
      <c r="Q177" s="54"/>
      <c r="R177" s="54"/>
      <c r="S177" s="54"/>
      <c r="T177" s="54"/>
      <c r="U177" s="54"/>
      <c r="V177" s="54"/>
      <c r="W177" s="54"/>
      <c r="X177" s="55"/>
      <c r="Y177" s="28"/>
      <c r="Z177" s="28"/>
      <c r="AA177" s="197" t="str">
        <f t="shared" si="5"/>
        <v/>
      </c>
      <c r="AB177" s="198" t="str">
        <f t="shared" si="6"/>
        <v/>
      </c>
      <c r="AC177" s="28"/>
      <c r="AD177" s="28"/>
      <c r="AE177" s="28"/>
      <c r="AT177" s="16" t="s">
        <v>161</v>
      </c>
      <c r="AU177" s="16" t="s">
        <v>86</v>
      </c>
    </row>
    <row r="178" spans="1:65" s="13" customFormat="1" x14ac:dyDescent="0.2">
      <c r="B178" s="175"/>
      <c r="D178" s="162" t="s">
        <v>177</v>
      </c>
      <c r="F178" s="177" t="s">
        <v>242</v>
      </c>
      <c r="H178" s="178">
        <v>15</v>
      </c>
      <c r="M178" s="175"/>
      <c r="N178" s="179"/>
      <c r="O178" s="180"/>
      <c r="P178" s="180"/>
      <c r="Q178" s="180"/>
      <c r="R178" s="180"/>
      <c r="S178" s="180"/>
      <c r="T178" s="180"/>
      <c r="U178" s="180"/>
      <c r="V178" s="180"/>
      <c r="W178" s="180"/>
      <c r="X178" s="181"/>
      <c r="AA178" s="197" t="str">
        <f t="shared" si="5"/>
        <v/>
      </c>
      <c r="AB178" s="198" t="str">
        <f t="shared" si="6"/>
        <v/>
      </c>
      <c r="AT178" s="176" t="s">
        <v>177</v>
      </c>
      <c r="AU178" s="176" t="s">
        <v>86</v>
      </c>
      <c r="AV178" s="13" t="s">
        <v>86</v>
      </c>
      <c r="AW178" s="13" t="s">
        <v>3</v>
      </c>
      <c r="AX178" s="13" t="s">
        <v>84</v>
      </c>
      <c r="AY178" s="176" t="s">
        <v>152</v>
      </c>
    </row>
    <row r="179" spans="1:65" s="2" customFormat="1" ht="16.5" customHeight="1" x14ac:dyDescent="0.2">
      <c r="A179" s="28"/>
      <c r="B179" s="148"/>
      <c r="C179" s="166" t="s">
        <v>8</v>
      </c>
      <c r="D179" s="166" t="s">
        <v>170</v>
      </c>
      <c r="E179" s="167" t="s">
        <v>226</v>
      </c>
      <c r="F179" s="168" t="s">
        <v>227</v>
      </c>
      <c r="G179" s="169" t="s">
        <v>157</v>
      </c>
      <c r="H179" s="170">
        <v>15</v>
      </c>
      <c r="I179" s="285">
        <v>0</v>
      </c>
      <c r="J179" s="172"/>
      <c r="K179" s="171">
        <f>ROUND(P179*H179,2)</f>
        <v>0</v>
      </c>
      <c r="L179" s="168" t="s">
        <v>1</v>
      </c>
      <c r="M179" s="173"/>
      <c r="N179" s="174" t="s">
        <v>1</v>
      </c>
      <c r="O179" s="156" t="s">
        <v>40</v>
      </c>
      <c r="P179" s="157">
        <f>I179+J179</f>
        <v>0</v>
      </c>
      <c r="Q179" s="157">
        <f>ROUND(I179*H179,2)</f>
        <v>0</v>
      </c>
      <c r="R179" s="157">
        <f>ROUND(J179*H179,2)</f>
        <v>0</v>
      </c>
      <c r="S179" s="158">
        <v>0</v>
      </c>
      <c r="T179" s="158">
        <f>S179*H179</f>
        <v>0</v>
      </c>
      <c r="U179" s="158">
        <v>6.6E-4</v>
      </c>
      <c r="V179" s="158">
        <f>U179*H179</f>
        <v>9.8999999999999991E-3</v>
      </c>
      <c r="W179" s="158">
        <v>0</v>
      </c>
      <c r="X179" s="159">
        <f>W179*H179</f>
        <v>0</v>
      </c>
      <c r="Y179" s="28"/>
      <c r="Z179" s="28"/>
      <c r="AA179" s="197">
        <f t="shared" si="5"/>
        <v>0</v>
      </c>
      <c r="AB179" s="198" t="str">
        <f t="shared" si="6"/>
        <v/>
      </c>
      <c r="AC179" s="28"/>
      <c r="AD179" s="28"/>
      <c r="AE179" s="28"/>
      <c r="AR179" s="160" t="s">
        <v>174</v>
      </c>
      <c r="AT179" s="160" t="s">
        <v>170</v>
      </c>
      <c r="AU179" s="160" t="s">
        <v>86</v>
      </c>
      <c r="AY179" s="16" t="s">
        <v>152</v>
      </c>
      <c r="BE179" s="161">
        <f>IF(O179="základní",K179,0)</f>
        <v>0</v>
      </c>
      <c r="BF179" s="161">
        <f>IF(O179="snížená",K179,0)</f>
        <v>0</v>
      </c>
      <c r="BG179" s="161">
        <f>IF(O179="zákl. přenesená",K179,0)</f>
        <v>0</v>
      </c>
      <c r="BH179" s="161">
        <f>IF(O179="sníž. přenesená",K179,0)</f>
        <v>0</v>
      </c>
      <c r="BI179" s="161">
        <f>IF(O179="nulová",K179,0)</f>
        <v>0</v>
      </c>
      <c r="BJ179" s="16" t="s">
        <v>84</v>
      </c>
      <c r="BK179" s="161">
        <f>ROUND(P179*H179,2)</f>
        <v>0</v>
      </c>
      <c r="BL179" s="16" t="s">
        <v>159</v>
      </c>
      <c r="BM179" s="160" t="s">
        <v>243</v>
      </c>
    </row>
    <row r="180" spans="1:65" s="2" customFormat="1" ht="19.5" x14ac:dyDescent="0.2">
      <c r="A180" s="28"/>
      <c r="B180" s="29"/>
      <c r="C180" s="28"/>
      <c r="D180" s="162" t="s">
        <v>161</v>
      </c>
      <c r="E180" s="28"/>
      <c r="F180" s="163" t="s">
        <v>215</v>
      </c>
      <c r="G180" s="28"/>
      <c r="H180" s="28"/>
      <c r="I180" s="28"/>
      <c r="J180" s="28"/>
      <c r="K180" s="28"/>
      <c r="L180" s="28"/>
      <c r="M180" s="29"/>
      <c r="N180" s="164"/>
      <c r="O180" s="165"/>
      <c r="P180" s="54"/>
      <c r="Q180" s="54"/>
      <c r="R180" s="54"/>
      <c r="S180" s="54"/>
      <c r="T180" s="54"/>
      <c r="U180" s="54"/>
      <c r="V180" s="54"/>
      <c r="W180" s="54"/>
      <c r="X180" s="55"/>
      <c r="Y180" s="28"/>
      <c r="Z180" s="28"/>
      <c r="AA180" s="197" t="str">
        <f t="shared" si="5"/>
        <v/>
      </c>
      <c r="AB180" s="198" t="str">
        <f t="shared" si="6"/>
        <v/>
      </c>
      <c r="AC180" s="28"/>
      <c r="AD180" s="28"/>
      <c r="AE180" s="28"/>
      <c r="AT180" s="16" t="s">
        <v>161</v>
      </c>
      <c r="AU180" s="16" t="s">
        <v>86</v>
      </c>
    </row>
    <row r="181" spans="1:65" s="13" customFormat="1" x14ac:dyDescent="0.2">
      <c r="B181" s="175"/>
      <c r="D181" s="162" t="s">
        <v>177</v>
      </c>
      <c r="F181" s="177" t="s">
        <v>242</v>
      </c>
      <c r="H181" s="178">
        <v>15</v>
      </c>
      <c r="M181" s="175"/>
      <c r="N181" s="179"/>
      <c r="O181" s="180"/>
      <c r="P181" s="180"/>
      <c r="Q181" s="180"/>
      <c r="R181" s="180"/>
      <c r="S181" s="180"/>
      <c r="T181" s="180"/>
      <c r="U181" s="180"/>
      <c r="V181" s="180"/>
      <c r="W181" s="180"/>
      <c r="X181" s="181"/>
      <c r="AA181" s="197" t="str">
        <f t="shared" si="5"/>
        <v/>
      </c>
      <c r="AB181" s="198" t="str">
        <f t="shared" si="6"/>
        <v/>
      </c>
      <c r="AT181" s="176" t="s">
        <v>177</v>
      </c>
      <c r="AU181" s="176" t="s">
        <v>86</v>
      </c>
      <c r="AV181" s="13" t="s">
        <v>86</v>
      </c>
      <c r="AW181" s="13" t="s">
        <v>3</v>
      </c>
      <c r="AX181" s="13" t="s">
        <v>84</v>
      </c>
      <c r="AY181" s="176" t="s">
        <v>152</v>
      </c>
    </row>
    <row r="182" spans="1:65" s="2" customFormat="1" ht="16.5" customHeight="1" x14ac:dyDescent="0.2">
      <c r="A182" s="28"/>
      <c r="B182" s="148"/>
      <c r="C182" s="166" t="s">
        <v>244</v>
      </c>
      <c r="D182" s="166" t="s">
        <v>170</v>
      </c>
      <c r="E182" s="167" t="s">
        <v>230</v>
      </c>
      <c r="F182" s="168" t="s">
        <v>231</v>
      </c>
      <c r="G182" s="169" t="s">
        <v>232</v>
      </c>
      <c r="H182" s="170">
        <v>11.5</v>
      </c>
      <c r="I182" s="285">
        <v>0</v>
      </c>
      <c r="J182" s="172"/>
      <c r="K182" s="171">
        <f>ROUND(P182*H182,2)</f>
        <v>0</v>
      </c>
      <c r="L182" s="168" t="s">
        <v>1</v>
      </c>
      <c r="M182" s="173"/>
      <c r="N182" s="174" t="s">
        <v>1</v>
      </c>
      <c r="O182" s="156" t="s">
        <v>40</v>
      </c>
      <c r="P182" s="157">
        <f>I182+J182</f>
        <v>0</v>
      </c>
      <c r="Q182" s="157">
        <f>ROUND(I182*H182,2)</f>
        <v>0</v>
      </c>
      <c r="R182" s="157">
        <f>ROUND(J182*H182,2)</f>
        <v>0</v>
      </c>
      <c r="S182" s="158">
        <v>0</v>
      </c>
      <c r="T182" s="158">
        <f>S182*H182</f>
        <v>0</v>
      </c>
      <c r="U182" s="158">
        <v>0</v>
      </c>
      <c r="V182" s="158">
        <f>U182*H182</f>
        <v>0</v>
      </c>
      <c r="W182" s="158">
        <v>0</v>
      </c>
      <c r="X182" s="159">
        <f>W182*H182</f>
        <v>0</v>
      </c>
      <c r="Y182" s="28"/>
      <c r="Z182" s="28"/>
      <c r="AA182" s="197">
        <f t="shared" si="5"/>
        <v>0</v>
      </c>
      <c r="AB182" s="198" t="str">
        <f t="shared" si="6"/>
        <v/>
      </c>
      <c r="AC182" s="28"/>
      <c r="AD182" s="28"/>
      <c r="AE182" s="28"/>
      <c r="AR182" s="160" t="s">
        <v>174</v>
      </c>
      <c r="AT182" s="160" t="s">
        <v>170</v>
      </c>
      <c r="AU182" s="160" t="s">
        <v>86</v>
      </c>
      <c r="AY182" s="16" t="s">
        <v>152</v>
      </c>
      <c r="BE182" s="161">
        <f>IF(O182="základní",K182,0)</f>
        <v>0</v>
      </c>
      <c r="BF182" s="161">
        <f>IF(O182="snížená",K182,0)</f>
        <v>0</v>
      </c>
      <c r="BG182" s="161">
        <f>IF(O182="zákl. přenesená",K182,0)</f>
        <v>0</v>
      </c>
      <c r="BH182" s="161">
        <f>IF(O182="sníž. přenesená",K182,0)</f>
        <v>0</v>
      </c>
      <c r="BI182" s="161">
        <f>IF(O182="nulová",K182,0)</f>
        <v>0</v>
      </c>
      <c r="BJ182" s="16" t="s">
        <v>84</v>
      </c>
      <c r="BK182" s="161">
        <f>ROUND(P182*H182,2)</f>
        <v>0</v>
      </c>
      <c r="BL182" s="16" t="s">
        <v>159</v>
      </c>
      <c r="BM182" s="160" t="s">
        <v>245</v>
      </c>
    </row>
    <row r="183" spans="1:65" s="2" customFormat="1" ht="29.25" x14ac:dyDescent="0.2">
      <c r="A183" s="28"/>
      <c r="B183" s="29"/>
      <c r="C183" s="28"/>
      <c r="D183" s="162" t="s">
        <v>161</v>
      </c>
      <c r="E183" s="28"/>
      <c r="F183" s="163" t="s">
        <v>246</v>
      </c>
      <c r="G183" s="28"/>
      <c r="H183" s="28"/>
      <c r="I183" s="28"/>
      <c r="J183" s="28"/>
      <c r="K183" s="28"/>
      <c r="L183" s="28"/>
      <c r="M183" s="29"/>
      <c r="N183" s="164"/>
      <c r="O183" s="165"/>
      <c r="P183" s="54"/>
      <c r="Q183" s="54"/>
      <c r="R183" s="54"/>
      <c r="S183" s="54"/>
      <c r="T183" s="54"/>
      <c r="U183" s="54"/>
      <c r="V183" s="54"/>
      <c r="W183" s="54"/>
      <c r="X183" s="55"/>
      <c r="Y183" s="28"/>
      <c r="Z183" s="28"/>
      <c r="AA183" s="197" t="str">
        <f t="shared" si="5"/>
        <v/>
      </c>
      <c r="AB183" s="198" t="str">
        <f t="shared" si="6"/>
        <v/>
      </c>
      <c r="AC183" s="28"/>
      <c r="AD183" s="28"/>
      <c r="AE183" s="28"/>
      <c r="AT183" s="16" t="s">
        <v>161</v>
      </c>
      <c r="AU183" s="16" t="s">
        <v>86</v>
      </c>
    </row>
    <row r="184" spans="1:65" s="13" customFormat="1" x14ac:dyDescent="0.2">
      <c r="B184" s="175"/>
      <c r="D184" s="162" t="s">
        <v>177</v>
      </c>
      <c r="E184" s="176" t="s">
        <v>1</v>
      </c>
      <c r="F184" s="177" t="s">
        <v>247</v>
      </c>
      <c r="H184" s="178">
        <v>7.5</v>
      </c>
      <c r="M184" s="175"/>
      <c r="N184" s="179"/>
      <c r="O184" s="180"/>
      <c r="P184" s="180"/>
      <c r="Q184" s="180"/>
      <c r="R184" s="180"/>
      <c r="S184" s="180"/>
      <c r="T184" s="180"/>
      <c r="U184" s="180"/>
      <c r="V184" s="180"/>
      <c r="W184" s="180"/>
      <c r="X184" s="181"/>
      <c r="AA184" s="197" t="str">
        <f t="shared" si="5"/>
        <v/>
      </c>
      <c r="AB184" s="198" t="str">
        <f t="shared" si="6"/>
        <v/>
      </c>
      <c r="AT184" s="176" t="s">
        <v>177</v>
      </c>
      <c r="AU184" s="176" t="s">
        <v>86</v>
      </c>
      <c r="AV184" s="13" t="s">
        <v>86</v>
      </c>
      <c r="AW184" s="13" t="s">
        <v>4</v>
      </c>
      <c r="AX184" s="13" t="s">
        <v>77</v>
      </c>
      <c r="AY184" s="176" t="s">
        <v>152</v>
      </c>
    </row>
    <row r="185" spans="1:65" s="13" customFormat="1" x14ac:dyDescent="0.2">
      <c r="B185" s="175"/>
      <c r="D185" s="162" t="s">
        <v>177</v>
      </c>
      <c r="E185" s="176" t="s">
        <v>1</v>
      </c>
      <c r="F185" s="177" t="s">
        <v>248</v>
      </c>
      <c r="H185" s="178">
        <v>4</v>
      </c>
      <c r="M185" s="175"/>
      <c r="N185" s="179"/>
      <c r="O185" s="180"/>
      <c r="P185" s="180"/>
      <c r="Q185" s="180"/>
      <c r="R185" s="180"/>
      <c r="S185" s="180"/>
      <c r="T185" s="180"/>
      <c r="U185" s="180"/>
      <c r="V185" s="180"/>
      <c r="W185" s="180"/>
      <c r="X185" s="181"/>
      <c r="AA185" s="197" t="str">
        <f t="shared" si="5"/>
        <v/>
      </c>
      <c r="AB185" s="198" t="str">
        <f t="shared" si="6"/>
        <v/>
      </c>
      <c r="AT185" s="176" t="s">
        <v>177</v>
      </c>
      <c r="AU185" s="176" t="s">
        <v>86</v>
      </c>
      <c r="AV185" s="13" t="s">
        <v>86</v>
      </c>
      <c r="AW185" s="13" t="s">
        <v>4</v>
      </c>
      <c r="AX185" s="13" t="s">
        <v>77</v>
      </c>
      <c r="AY185" s="176" t="s">
        <v>152</v>
      </c>
    </row>
    <row r="186" spans="1:65" s="14" customFormat="1" x14ac:dyDescent="0.2">
      <c r="B186" s="182"/>
      <c r="D186" s="162" t="s">
        <v>177</v>
      </c>
      <c r="E186" s="183" t="s">
        <v>1</v>
      </c>
      <c r="F186" s="184" t="s">
        <v>180</v>
      </c>
      <c r="H186" s="185">
        <v>11.5</v>
      </c>
      <c r="M186" s="182"/>
      <c r="N186" s="186"/>
      <c r="O186" s="187"/>
      <c r="P186" s="187"/>
      <c r="Q186" s="187"/>
      <c r="R186" s="187"/>
      <c r="S186" s="187"/>
      <c r="T186" s="187"/>
      <c r="U186" s="187"/>
      <c r="V186" s="187"/>
      <c r="W186" s="187"/>
      <c r="X186" s="188"/>
      <c r="AA186" s="197" t="str">
        <f t="shared" si="5"/>
        <v/>
      </c>
      <c r="AB186" s="198" t="str">
        <f t="shared" si="6"/>
        <v/>
      </c>
      <c r="AT186" s="183" t="s">
        <v>177</v>
      </c>
      <c r="AU186" s="183" t="s">
        <v>86</v>
      </c>
      <c r="AV186" s="14" t="s">
        <v>159</v>
      </c>
      <c r="AW186" s="14" t="s">
        <v>4</v>
      </c>
      <c r="AX186" s="14" t="s">
        <v>84</v>
      </c>
      <c r="AY186" s="183" t="s">
        <v>152</v>
      </c>
    </row>
    <row r="187" spans="1:65" s="2" customFormat="1" ht="21.75" customHeight="1" x14ac:dyDescent="0.2">
      <c r="A187" s="28"/>
      <c r="B187" s="148"/>
      <c r="C187" s="149" t="s">
        <v>249</v>
      </c>
      <c r="D187" s="149" t="s">
        <v>154</v>
      </c>
      <c r="E187" s="150" t="s">
        <v>250</v>
      </c>
      <c r="F187" s="151" t="s">
        <v>251</v>
      </c>
      <c r="G187" s="152" t="s">
        <v>157</v>
      </c>
      <c r="H187" s="153">
        <v>16</v>
      </c>
      <c r="I187" s="154">
        <v>0</v>
      </c>
      <c r="J187" s="284">
        <v>0</v>
      </c>
      <c r="K187" s="154">
        <f>ROUND(P187*H187,2)</f>
        <v>0</v>
      </c>
      <c r="L187" s="151" t="s">
        <v>158</v>
      </c>
      <c r="M187" s="29"/>
      <c r="N187" s="155" t="s">
        <v>1</v>
      </c>
      <c r="O187" s="156" t="s">
        <v>40</v>
      </c>
      <c r="P187" s="157">
        <f>I187+J187</f>
        <v>0</v>
      </c>
      <c r="Q187" s="157">
        <f>ROUND(I187*H187,2)</f>
        <v>0</v>
      </c>
      <c r="R187" s="157">
        <f>ROUND(J187*H187,2)</f>
        <v>0</v>
      </c>
      <c r="S187" s="158">
        <v>0.187</v>
      </c>
      <c r="T187" s="158">
        <f>S187*H187</f>
        <v>2.992</v>
      </c>
      <c r="U187" s="158">
        <v>0</v>
      </c>
      <c r="V187" s="158">
        <f>U187*H187</f>
        <v>0</v>
      </c>
      <c r="W187" s="158">
        <v>0</v>
      </c>
      <c r="X187" s="159">
        <f>W187*H187</f>
        <v>0</v>
      </c>
      <c r="Y187" s="28"/>
      <c r="Z187" s="28"/>
      <c r="AA187" s="197" t="str">
        <f t="shared" si="5"/>
        <v/>
      </c>
      <c r="AB187" s="198">
        <f t="shared" si="6"/>
        <v>0</v>
      </c>
      <c r="AC187" s="28"/>
      <c r="AD187" s="28"/>
      <c r="AE187" s="28"/>
      <c r="AR187" s="160" t="s">
        <v>159</v>
      </c>
      <c r="AT187" s="160" t="s">
        <v>154</v>
      </c>
      <c r="AU187" s="160" t="s">
        <v>86</v>
      </c>
      <c r="AY187" s="16" t="s">
        <v>152</v>
      </c>
      <c r="BE187" s="161">
        <f>IF(O187="základní",K187,0)</f>
        <v>0</v>
      </c>
      <c r="BF187" s="161">
        <f>IF(O187="snížená",K187,0)</f>
        <v>0</v>
      </c>
      <c r="BG187" s="161">
        <f>IF(O187="zákl. přenesená",K187,0)</f>
        <v>0</v>
      </c>
      <c r="BH187" s="161">
        <f>IF(O187="sníž. přenesená",K187,0)</f>
        <v>0</v>
      </c>
      <c r="BI187" s="161">
        <f>IF(O187="nulová",K187,0)</f>
        <v>0</v>
      </c>
      <c r="BJ187" s="16" t="s">
        <v>84</v>
      </c>
      <c r="BK187" s="161">
        <f>ROUND(P187*H187,2)</f>
        <v>0</v>
      </c>
      <c r="BL187" s="16" t="s">
        <v>159</v>
      </c>
      <c r="BM187" s="160" t="s">
        <v>252</v>
      </c>
    </row>
    <row r="188" spans="1:65" s="2" customFormat="1" ht="19.5" x14ac:dyDescent="0.2">
      <c r="A188" s="28"/>
      <c r="B188" s="29"/>
      <c r="C188" s="28"/>
      <c r="D188" s="162" t="s">
        <v>161</v>
      </c>
      <c r="E188" s="28"/>
      <c r="F188" s="163" t="s">
        <v>210</v>
      </c>
      <c r="G188" s="28"/>
      <c r="H188" s="28"/>
      <c r="I188" s="28"/>
      <c r="J188" s="28"/>
      <c r="K188" s="28"/>
      <c r="L188" s="28"/>
      <c r="M188" s="29"/>
      <c r="N188" s="164"/>
      <c r="O188" s="165"/>
      <c r="P188" s="54"/>
      <c r="Q188" s="54"/>
      <c r="R188" s="54"/>
      <c r="S188" s="54"/>
      <c r="T188" s="54"/>
      <c r="U188" s="54"/>
      <c r="V188" s="54"/>
      <c r="W188" s="54"/>
      <c r="X188" s="55"/>
      <c r="Y188" s="28"/>
      <c r="Z188" s="28"/>
      <c r="AA188" s="197" t="str">
        <f t="shared" si="5"/>
        <v/>
      </c>
      <c r="AB188" s="198" t="str">
        <f t="shared" si="6"/>
        <v/>
      </c>
      <c r="AC188" s="28"/>
      <c r="AD188" s="28"/>
      <c r="AE188" s="28"/>
      <c r="AT188" s="16" t="s">
        <v>161</v>
      </c>
      <c r="AU188" s="16" t="s">
        <v>86</v>
      </c>
    </row>
    <row r="189" spans="1:65" s="2" customFormat="1" ht="21.75" customHeight="1" x14ac:dyDescent="0.2">
      <c r="A189" s="28"/>
      <c r="B189" s="148"/>
      <c r="C189" s="149" t="s">
        <v>253</v>
      </c>
      <c r="D189" s="149" t="s">
        <v>154</v>
      </c>
      <c r="E189" s="150" t="s">
        <v>250</v>
      </c>
      <c r="F189" s="151" t="s">
        <v>251</v>
      </c>
      <c r="G189" s="152" t="s">
        <v>157</v>
      </c>
      <c r="H189" s="153">
        <v>9</v>
      </c>
      <c r="I189" s="154">
        <v>0</v>
      </c>
      <c r="J189" s="284">
        <v>0</v>
      </c>
      <c r="K189" s="154">
        <f>ROUND(P189*H189,2)</f>
        <v>0</v>
      </c>
      <c r="L189" s="151" t="s">
        <v>158</v>
      </c>
      <c r="M189" s="29"/>
      <c r="N189" s="155" t="s">
        <v>1</v>
      </c>
      <c r="O189" s="156" t="s">
        <v>40</v>
      </c>
      <c r="P189" s="157">
        <f>I189+J189</f>
        <v>0</v>
      </c>
      <c r="Q189" s="157">
        <f>ROUND(I189*H189,2)</f>
        <v>0</v>
      </c>
      <c r="R189" s="157">
        <f>ROUND(J189*H189,2)</f>
        <v>0</v>
      </c>
      <c r="S189" s="158">
        <v>0.187</v>
      </c>
      <c r="T189" s="158">
        <f>S189*H189</f>
        <v>1.6830000000000001</v>
      </c>
      <c r="U189" s="158">
        <v>0</v>
      </c>
      <c r="V189" s="158">
        <f>U189*H189</f>
        <v>0</v>
      </c>
      <c r="W189" s="158">
        <v>0</v>
      </c>
      <c r="X189" s="159">
        <f>W189*H189</f>
        <v>0</v>
      </c>
      <c r="Y189" s="28"/>
      <c r="Z189" s="28"/>
      <c r="AA189" s="197">
        <f t="shared" si="5"/>
        <v>0</v>
      </c>
      <c r="AB189" s="198" t="str">
        <f t="shared" si="6"/>
        <v/>
      </c>
      <c r="AC189" s="28"/>
      <c r="AD189" s="28"/>
      <c r="AE189" s="28"/>
      <c r="AR189" s="160" t="s">
        <v>159</v>
      </c>
      <c r="AT189" s="160" t="s">
        <v>154</v>
      </c>
      <c r="AU189" s="160" t="s">
        <v>86</v>
      </c>
      <c r="AY189" s="16" t="s">
        <v>152</v>
      </c>
      <c r="BE189" s="161">
        <f>IF(O189="základní",K189,0)</f>
        <v>0</v>
      </c>
      <c r="BF189" s="161">
        <f>IF(O189="snížená",K189,0)</f>
        <v>0</v>
      </c>
      <c r="BG189" s="161">
        <f>IF(O189="zákl. přenesená",K189,0)</f>
        <v>0</v>
      </c>
      <c r="BH189" s="161">
        <f>IF(O189="sníž. přenesená",K189,0)</f>
        <v>0</v>
      </c>
      <c r="BI189" s="161">
        <f>IF(O189="nulová",K189,0)</f>
        <v>0</v>
      </c>
      <c r="BJ189" s="16" t="s">
        <v>84</v>
      </c>
      <c r="BK189" s="161">
        <f>ROUND(P189*H189,2)</f>
        <v>0</v>
      </c>
      <c r="BL189" s="16" t="s">
        <v>159</v>
      </c>
      <c r="BM189" s="160" t="s">
        <v>254</v>
      </c>
    </row>
    <row r="190" spans="1:65" s="2" customFormat="1" ht="19.5" x14ac:dyDescent="0.2">
      <c r="A190" s="28"/>
      <c r="B190" s="29"/>
      <c r="C190" s="28"/>
      <c r="D190" s="162" t="s">
        <v>161</v>
      </c>
      <c r="E190" s="28"/>
      <c r="F190" s="163" t="s">
        <v>215</v>
      </c>
      <c r="G190" s="28"/>
      <c r="H190" s="28"/>
      <c r="I190" s="28"/>
      <c r="J190" s="28"/>
      <c r="K190" s="28"/>
      <c r="L190" s="28"/>
      <c r="M190" s="29"/>
      <c r="N190" s="164"/>
      <c r="O190" s="165"/>
      <c r="P190" s="54"/>
      <c r="Q190" s="54"/>
      <c r="R190" s="54"/>
      <c r="S190" s="54"/>
      <c r="T190" s="54"/>
      <c r="U190" s="54"/>
      <c r="V190" s="54"/>
      <c r="W190" s="54"/>
      <c r="X190" s="55"/>
      <c r="Y190" s="28"/>
      <c r="Z190" s="28"/>
      <c r="AA190" s="197" t="str">
        <f t="shared" si="5"/>
        <v/>
      </c>
      <c r="AB190" s="198" t="str">
        <f t="shared" si="6"/>
        <v/>
      </c>
      <c r="AC190" s="28"/>
      <c r="AD190" s="28"/>
      <c r="AE190" s="28"/>
      <c r="AT190" s="16" t="s">
        <v>161</v>
      </c>
      <c r="AU190" s="16" t="s">
        <v>86</v>
      </c>
    </row>
    <row r="191" spans="1:65" s="2" customFormat="1" ht="21.75" customHeight="1" x14ac:dyDescent="0.2">
      <c r="A191" s="28"/>
      <c r="B191" s="148"/>
      <c r="C191" s="149" t="s">
        <v>255</v>
      </c>
      <c r="D191" s="149" t="s">
        <v>154</v>
      </c>
      <c r="E191" s="150" t="s">
        <v>256</v>
      </c>
      <c r="F191" s="151" t="s">
        <v>257</v>
      </c>
      <c r="G191" s="152" t="s">
        <v>258</v>
      </c>
      <c r="H191" s="153">
        <v>16</v>
      </c>
      <c r="I191" s="154">
        <v>0</v>
      </c>
      <c r="J191" s="284">
        <v>0</v>
      </c>
      <c r="K191" s="154">
        <f>ROUND(P191*H191,2)</f>
        <v>0</v>
      </c>
      <c r="L191" s="151" t="s">
        <v>158</v>
      </c>
      <c r="M191" s="29"/>
      <c r="N191" s="155" t="s">
        <v>1</v>
      </c>
      <c r="O191" s="156" t="s">
        <v>40</v>
      </c>
      <c r="P191" s="157">
        <f>I191+J191</f>
        <v>0</v>
      </c>
      <c r="Q191" s="157">
        <f>ROUND(I191*H191,2)</f>
        <v>0</v>
      </c>
      <c r="R191" s="157">
        <f>ROUND(J191*H191,2)</f>
        <v>0</v>
      </c>
      <c r="S191" s="158">
        <v>0.113</v>
      </c>
      <c r="T191" s="158">
        <f>S191*H191</f>
        <v>1.8080000000000001</v>
      </c>
      <c r="U191" s="158">
        <v>0</v>
      </c>
      <c r="V191" s="158">
        <f>U191*H191</f>
        <v>0</v>
      </c>
      <c r="W191" s="158">
        <v>0</v>
      </c>
      <c r="X191" s="159">
        <f>W191*H191</f>
        <v>0</v>
      </c>
      <c r="Y191" s="28"/>
      <c r="Z191" s="28"/>
      <c r="AA191" s="197" t="str">
        <f t="shared" si="5"/>
        <v/>
      </c>
      <c r="AB191" s="198">
        <f t="shared" si="6"/>
        <v>0</v>
      </c>
      <c r="AC191" s="28"/>
      <c r="AD191" s="28"/>
      <c r="AE191" s="28"/>
      <c r="AR191" s="160" t="s">
        <v>159</v>
      </c>
      <c r="AT191" s="160" t="s">
        <v>154</v>
      </c>
      <c r="AU191" s="160" t="s">
        <v>86</v>
      </c>
      <c r="AY191" s="16" t="s">
        <v>152</v>
      </c>
      <c r="BE191" s="161">
        <f>IF(O191="základní",K191,0)</f>
        <v>0</v>
      </c>
      <c r="BF191" s="161">
        <f>IF(O191="snížená",K191,0)</f>
        <v>0</v>
      </c>
      <c r="BG191" s="161">
        <f>IF(O191="zákl. přenesená",K191,0)</f>
        <v>0</v>
      </c>
      <c r="BH191" s="161">
        <f>IF(O191="sníž. přenesená",K191,0)</f>
        <v>0</v>
      </c>
      <c r="BI191" s="161">
        <f>IF(O191="nulová",K191,0)</f>
        <v>0</v>
      </c>
      <c r="BJ191" s="16" t="s">
        <v>84</v>
      </c>
      <c r="BK191" s="161">
        <f>ROUND(P191*H191,2)</f>
        <v>0</v>
      </c>
      <c r="BL191" s="16" t="s">
        <v>159</v>
      </c>
      <c r="BM191" s="160" t="s">
        <v>259</v>
      </c>
    </row>
    <row r="192" spans="1:65" s="2" customFormat="1" ht="19.5" x14ac:dyDescent="0.2">
      <c r="A192" s="28"/>
      <c r="B192" s="29"/>
      <c r="C192" s="28"/>
      <c r="D192" s="162" t="s">
        <v>161</v>
      </c>
      <c r="E192" s="28"/>
      <c r="F192" s="163" t="s">
        <v>210</v>
      </c>
      <c r="G192" s="28"/>
      <c r="H192" s="28"/>
      <c r="I192" s="28"/>
      <c r="J192" s="28"/>
      <c r="K192" s="28"/>
      <c r="L192" s="28"/>
      <c r="M192" s="29"/>
      <c r="N192" s="164"/>
      <c r="O192" s="165"/>
      <c r="P192" s="54"/>
      <c r="Q192" s="54"/>
      <c r="R192" s="54"/>
      <c r="S192" s="54"/>
      <c r="T192" s="54"/>
      <c r="U192" s="54"/>
      <c r="V192" s="54"/>
      <c r="W192" s="54"/>
      <c r="X192" s="55"/>
      <c r="Y192" s="28"/>
      <c r="Z192" s="28"/>
      <c r="AA192" s="197" t="str">
        <f t="shared" si="5"/>
        <v/>
      </c>
      <c r="AB192" s="198" t="str">
        <f t="shared" si="6"/>
        <v/>
      </c>
      <c r="AC192" s="28"/>
      <c r="AD192" s="28"/>
      <c r="AE192" s="28"/>
      <c r="AT192" s="16" t="s">
        <v>161</v>
      </c>
      <c r="AU192" s="16" t="s">
        <v>86</v>
      </c>
    </row>
    <row r="193" spans="1:65" s="2" customFormat="1" ht="21.75" customHeight="1" x14ac:dyDescent="0.2">
      <c r="A193" s="28"/>
      <c r="B193" s="148"/>
      <c r="C193" s="166" t="s">
        <v>260</v>
      </c>
      <c r="D193" s="166" t="s">
        <v>170</v>
      </c>
      <c r="E193" s="167" t="s">
        <v>261</v>
      </c>
      <c r="F193" s="168" t="s">
        <v>262</v>
      </c>
      <c r="G193" s="169" t="s">
        <v>173</v>
      </c>
      <c r="H193" s="170">
        <v>1.6479999999999999</v>
      </c>
      <c r="I193" s="285">
        <v>0</v>
      </c>
      <c r="J193" s="172"/>
      <c r="K193" s="171">
        <f>ROUND(P193*H193,2)</f>
        <v>0</v>
      </c>
      <c r="L193" s="168" t="s">
        <v>158</v>
      </c>
      <c r="M193" s="173"/>
      <c r="N193" s="174" t="s">
        <v>1</v>
      </c>
      <c r="O193" s="156" t="s">
        <v>40</v>
      </c>
      <c r="P193" s="157">
        <f>I193+J193</f>
        <v>0</v>
      </c>
      <c r="Q193" s="157">
        <f>ROUND(I193*H193,2)</f>
        <v>0</v>
      </c>
      <c r="R193" s="157">
        <f>ROUND(J193*H193,2)</f>
        <v>0</v>
      </c>
      <c r="S193" s="158">
        <v>0</v>
      </c>
      <c r="T193" s="158">
        <f>S193*H193</f>
        <v>0</v>
      </c>
      <c r="U193" s="158">
        <v>0.2</v>
      </c>
      <c r="V193" s="158">
        <f>U193*H193</f>
        <v>0.3296</v>
      </c>
      <c r="W193" s="158">
        <v>0</v>
      </c>
      <c r="X193" s="159">
        <f>W193*H193</f>
        <v>0</v>
      </c>
      <c r="Y193" s="28"/>
      <c r="Z193" s="28"/>
      <c r="AA193" s="197" t="str">
        <f t="shared" si="5"/>
        <v/>
      </c>
      <c r="AB193" s="198">
        <f t="shared" si="6"/>
        <v>0</v>
      </c>
      <c r="AC193" s="28"/>
      <c r="AD193" s="28"/>
      <c r="AE193" s="28"/>
      <c r="AR193" s="160" t="s">
        <v>174</v>
      </c>
      <c r="AT193" s="160" t="s">
        <v>170</v>
      </c>
      <c r="AU193" s="160" t="s">
        <v>86</v>
      </c>
      <c r="AY193" s="16" t="s">
        <v>152</v>
      </c>
      <c r="BE193" s="161">
        <f>IF(O193="základní",K193,0)</f>
        <v>0</v>
      </c>
      <c r="BF193" s="161">
        <f>IF(O193="snížená",K193,0)</f>
        <v>0</v>
      </c>
      <c r="BG193" s="161">
        <f>IF(O193="zákl. přenesená",K193,0)</f>
        <v>0</v>
      </c>
      <c r="BH193" s="161">
        <f>IF(O193="sníž. přenesená",K193,0)</f>
        <v>0</v>
      </c>
      <c r="BI193" s="161">
        <f>IF(O193="nulová",K193,0)</f>
        <v>0</v>
      </c>
      <c r="BJ193" s="16" t="s">
        <v>84</v>
      </c>
      <c r="BK193" s="161">
        <f>ROUND(P193*H193,2)</f>
        <v>0</v>
      </c>
      <c r="BL193" s="16" t="s">
        <v>159</v>
      </c>
      <c r="BM193" s="160" t="s">
        <v>263</v>
      </c>
    </row>
    <row r="194" spans="1:65" s="2" customFormat="1" ht="19.5" x14ac:dyDescent="0.2">
      <c r="A194" s="28"/>
      <c r="B194" s="29"/>
      <c r="C194" s="28"/>
      <c r="D194" s="162" t="s">
        <v>161</v>
      </c>
      <c r="E194" s="28"/>
      <c r="F194" s="163" t="s">
        <v>210</v>
      </c>
      <c r="G194" s="28"/>
      <c r="H194" s="28"/>
      <c r="I194" s="28"/>
      <c r="J194" s="28"/>
      <c r="K194" s="28"/>
      <c r="L194" s="28"/>
      <c r="M194" s="29"/>
      <c r="N194" s="164"/>
      <c r="O194" s="165"/>
      <c r="P194" s="54"/>
      <c r="Q194" s="54"/>
      <c r="R194" s="54"/>
      <c r="S194" s="54"/>
      <c r="T194" s="54"/>
      <c r="U194" s="54"/>
      <c r="V194" s="54"/>
      <c r="W194" s="54"/>
      <c r="X194" s="55"/>
      <c r="Y194" s="28"/>
      <c r="Z194" s="28"/>
      <c r="AA194" s="197" t="str">
        <f t="shared" si="5"/>
        <v/>
      </c>
      <c r="AB194" s="198" t="str">
        <f t="shared" si="6"/>
        <v/>
      </c>
      <c r="AC194" s="28"/>
      <c r="AD194" s="28"/>
      <c r="AE194" s="28"/>
      <c r="AT194" s="16" t="s">
        <v>161</v>
      </c>
      <c r="AU194" s="16" t="s">
        <v>86</v>
      </c>
    </row>
    <row r="195" spans="1:65" s="13" customFormat="1" x14ac:dyDescent="0.2">
      <c r="B195" s="175"/>
      <c r="D195" s="162" t="s">
        <v>177</v>
      </c>
      <c r="F195" s="177" t="s">
        <v>264</v>
      </c>
      <c r="H195" s="178">
        <v>1.6479999999999999</v>
      </c>
      <c r="M195" s="175"/>
      <c r="N195" s="179"/>
      <c r="O195" s="180"/>
      <c r="P195" s="180"/>
      <c r="Q195" s="180"/>
      <c r="R195" s="180"/>
      <c r="S195" s="180"/>
      <c r="T195" s="180"/>
      <c r="U195" s="180"/>
      <c r="V195" s="180"/>
      <c r="W195" s="180"/>
      <c r="X195" s="181"/>
      <c r="AA195" s="197" t="str">
        <f t="shared" si="5"/>
        <v/>
      </c>
      <c r="AB195" s="198" t="str">
        <f t="shared" si="6"/>
        <v/>
      </c>
      <c r="AT195" s="176" t="s">
        <v>177</v>
      </c>
      <c r="AU195" s="176" t="s">
        <v>86</v>
      </c>
      <c r="AV195" s="13" t="s">
        <v>86</v>
      </c>
      <c r="AW195" s="13" t="s">
        <v>3</v>
      </c>
      <c r="AX195" s="13" t="s">
        <v>84</v>
      </c>
      <c r="AY195" s="176" t="s">
        <v>152</v>
      </c>
    </row>
    <row r="196" spans="1:65" s="2" customFormat="1" ht="21.75" customHeight="1" x14ac:dyDescent="0.2">
      <c r="A196" s="28"/>
      <c r="B196" s="148"/>
      <c r="C196" s="149" t="s">
        <v>265</v>
      </c>
      <c r="D196" s="149" t="s">
        <v>154</v>
      </c>
      <c r="E196" s="150" t="s">
        <v>256</v>
      </c>
      <c r="F196" s="151" t="s">
        <v>257</v>
      </c>
      <c r="G196" s="152" t="s">
        <v>258</v>
      </c>
      <c r="H196" s="153">
        <v>9</v>
      </c>
      <c r="I196" s="154">
        <v>0</v>
      </c>
      <c r="J196" s="284">
        <v>0</v>
      </c>
      <c r="K196" s="154">
        <f>ROUND(P196*H196,2)</f>
        <v>0</v>
      </c>
      <c r="L196" s="151" t="s">
        <v>158</v>
      </c>
      <c r="M196" s="29"/>
      <c r="N196" s="155" t="s">
        <v>1</v>
      </c>
      <c r="O196" s="156" t="s">
        <v>40</v>
      </c>
      <c r="P196" s="157">
        <f>I196+J196</f>
        <v>0</v>
      </c>
      <c r="Q196" s="157">
        <f>ROUND(I196*H196,2)</f>
        <v>0</v>
      </c>
      <c r="R196" s="157">
        <f>ROUND(J196*H196,2)</f>
        <v>0</v>
      </c>
      <c r="S196" s="158">
        <v>0.113</v>
      </c>
      <c r="T196" s="158">
        <f>S196*H196</f>
        <v>1.0170000000000001</v>
      </c>
      <c r="U196" s="158">
        <v>0</v>
      </c>
      <c r="V196" s="158">
        <f>U196*H196</f>
        <v>0</v>
      </c>
      <c r="W196" s="158">
        <v>0</v>
      </c>
      <c r="X196" s="159">
        <f>W196*H196</f>
        <v>0</v>
      </c>
      <c r="Y196" s="28"/>
      <c r="Z196" s="28"/>
      <c r="AA196" s="197">
        <f t="shared" si="5"/>
        <v>0</v>
      </c>
      <c r="AB196" s="198" t="str">
        <f t="shared" si="6"/>
        <v/>
      </c>
      <c r="AC196" s="28"/>
      <c r="AD196" s="28"/>
      <c r="AE196" s="28"/>
      <c r="AR196" s="160" t="s">
        <v>159</v>
      </c>
      <c r="AT196" s="160" t="s">
        <v>154</v>
      </c>
      <c r="AU196" s="160" t="s">
        <v>86</v>
      </c>
      <c r="AY196" s="16" t="s">
        <v>152</v>
      </c>
      <c r="BE196" s="161">
        <f>IF(O196="základní",K196,0)</f>
        <v>0</v>
      </c>
      <c r="BF196" s="161">
        <f>IF(O196="snížená",K196,0)</f>
        <v>0</v>
      </c>
      <c r="BG196" s="161">
        <f>IF(O196="zákl. přenesená",K196,0)</f>
        <v>0</v>
      </c>
      <c r="BH196" s="161">
        <f>IF(O196="sníž. přenesená",K196,0)</f>
        <v>0</v>
      </c>
      <c r="BI196" s="161">
        <f>IF(O196="nulová",K196,0)</f>
        <v>0</v>
      </c>
      <c r="BJ196" s="16" t="s">
        <v>84</v>
      </c>
      <c r="BK196" s="161">
        <f>ROUND(P196*H196,2)</f>
        <v>0</v>
      </c>
      <c r="BL196" s="16" t="s">
        <v>159</v>
      </c>
      <c r="BM196" s="160" t="s">
        <v>266</v>
      </c>
    </row>
    <row r="197" spans="1:65" s="2" customFormat="1" ht="19.5" x14ac:dyDescent="0.2">
      <c r="A197" s="28"/>
      <c r="B197" s="29"/>
      <c r="C197" s="28"/>
      <c r="D197" s="162" t="s">
        <v>161</v>
      </c>
      <c r="E197" s="28"/>
      <c r="F197" s="163" t="s">
        <v>215</v>
      </c>
      <c r="G197" s="28"/>
      <c r="H197" s="28"/>
      <c r="I197" s="28"/>
      <c r="J197" s="28"/>
      <c r="K197" s="28"/>
      <c r="L197" s="28"/>
      <c r="M197" s="29"/>
      <c r="N197" s="164"/>
      <c r="O197" s="165"/>
      <c r="P197" s="54"/>
      <c r="Q197" s="54"/>
      <c r="R197" s="54"/>
      <c r="S197" s="54"/>
      <c r="T197" s="54"/>
      <c r="U197" s="54"/>
      <c r="V197" s="54"/>
      <c r="W197" s="54"/>
      <c r="X197" s="55"/>
      <c r="Y197" s="28"/>
      <c r="Z197" s="28"/>
      <c r="AA197" s="197" t="str">
        <f t="shared" si="5"/>
        <v/>
      </c>
      <c r="AB197" s="198" t="str">
        <f t="shared" si="6"/>
        <v/>
      </c>
      <c r="AC197" s="28"/>
      <c r="AD197" s="28"/>
      <c r="AE197" s="28"/>
      <c r="AT197" s="16" t="s">
        <v>161</v>
      </c>
      <c r="AU197" s="16" t="s">
        <v>86</v>
      </c>
    </row>
    <row r="198" spans="1:65" s="2" customFormat="1" ht="21.75" customHeight="1" x14ac:dyDescent="0.2">
      <c r="A198" s="28"/>
      <c r="B198" s="148"/>
      <c r="C198" s="166" t="s">
        <v>267</v>
      </c>
      <c r="D198" s="166" t="s">
        <v>170</v>
      </c>
      <c r="E198" s="167" t="s">
        <v>261</v>
      </c>
      <c r="F198" s="168" t="s">
        <v>262</v>
      </c>
      <c r="G198" s="169" t="s">
        <v>173</v>
      </c>
      <c r="H198" s="170">
        <v>0.92700000000000005</v>
      </c>
      <c r="I198" s="285">
        <v>0</v>
      </c>
      <c r="J198" s="172"/>
      <c r="K198" s="171">
        <f>ROUND(P198*H198,2)</f>
        <v>0</v>
      </c>
      <c r="L198" s="168" t="s">
        <v>158</v>
      </c>
      <c r="M198" s="173"/>
      <c r="N198" s="174" t="s">
        <v>1</v>
      </c>
      <c r="O198" s="156" t="s">
        <v>40</v>
      </c>
      <c r="P198" s="157">
        <f>I198+J198</f>
        <v>0</v>
      </c>
      <c r="Q198" s="157">
        <f>ROUND(I198*H198,2)</f>
        <v>0</v>
      </c>
      <c r="R198" s="157">
        <f>ROUND(J198*H198,2)</f>
        <v>0</v>
      </c>
      <c r="S198" s="158">
        <v>0</v>
      </c>
      <c r="T198" s="158">
        <f>S198*H198</f>
        <v>0</v>
      </c>
      <c r="U198" s="158">
        <v>0.2</v>
      </c>
      <c r="V198" s="158">
        <f>U198*H198</f>
        <v>0.18540000000000001</v>
      </c>
      <c r="W198" s="158">
        <v>0</v>
      </c>
      <c r="X198" s="159">
        <f>W198*H198</f>
        <v>0</v>
      </c>
      <c r="Y198" s="28"/>
      <c r="Z198" s="28"/>
      <c r="AA198" s="197">
        <f t="shared" ref="AA198:AA227" si="7">IFERROR(IF(FIND("
nezpůsobilé",$F199)&gt;1,$K198,0),"")</f>
        <v>0</v>
      </c>
      <c r="AB198" s="198" t="str">
        <f t="shared" ref="AB198:AB227" si="8">IFERROR(IF(FIND("
způsobilé",$F199)&gt;1,$K198,0),"")</f>
        <v/>
      </c>
      <c r="AC198" s="28"/>
      <c r="AD198" s="28"/>
      <c r="AE198" s="28"/>
      <c r="AR198" s="160" t="s">
        <v>174</v>
      </c>
      <c r="AT198" s="160" t="s">
        <v>170</v>
      </c>
      <c r="AU198" s="160" t="s">
        <v>86</v>
      </c>
      <c r="AY198" s="16" t="s">
        <v>152</v>
      </c>
      <c r="BE198" s="161">
        <f>IF(O198="základní",K198,0)</f>
        <v>0</v>
      </c>
      <c r="BF198" s="161">
        <f>IF(O198="snížená",K198,0)</f>
        <v>0</v>
      </c>
      <c r="BG198" s="161">
        <f>IF(O198="zákl. přenesená",K198,0)</f>
        <v>0</v>
      </c>
      <c r="BH198" s="161">
        <f>IF(O198="sníž. přenesená",K198,0)</f>
        <v>0</v>
      </c>
      <c r="BI198" s="161">
        <f>IF(O198="nulová",K198,0)</f>
        <v>0</v>
      </c>
      <c r="BJ198" s="16" t="s">
        <v>84</v>
      </c>
      <c r="BK198" s="161">
        <f>ROUND(P198*H198,2)</f>
        <v>0</v>
      </c>
      <c r="BL198" s="16" t="s">
        <v>159</v>
      </c>
      <c r="BM198" s="160" t="s">
        <v>268</v>
      </c>
    </row>
    <row r="199" spans="1:65" s="2" customFormat="1" ht="19.5" x14ac:dyDescent="0.2">
      <c r="A199" s="28"/>
      <c r="B199" s="29"/>
      <c r="C199" s="28"/>
      <c r="D199" s="162" t="s">
        <v>161</v>
      </c>
      <c r="E199" s="28"/>
      <c r="F199" s="163" t="s">
        <v>215</v>
      </c>
      <c r="G199" s="28"/>
      <c r="H199" s="28"/>
      <c r="I199" s="28"/>
      <c r="J199" s="28"/>
      <c r="K199" s="28"/>
      <c r="L199" s="28"/>
      <c r="M199" s="29"/>
      <c r="N199" s="164"/>
      <c r="O199" s="165"/>
      <c r="P199" s="54"/>
      <c r="Q199" s="54"/>
      <c r="R199" s="54"/>
      <c r="S199" s="54"/>
      <c r="T199" s="54"/>
      <c r="U199" s="54"/>
      <c r="V199" s="54"/>
      <c r="W199" s="54"/>
      <c r="X199" s="55"/>
      <c r="Y199" s="28"/>
      <c r="Z199" s="28"/>
      <c r="AA199" s="197" t="str">
        <f t="shared" si="7"/>
        <v/>
      </c>
      <c r="AB199" s="198" t="str">
        <f t="shared" si="8"/>
        <v/>
      </c>
      <c r="AC199" s="28"/>
      <c r="AD199" s="28"/>
      <c r="AE199" s="28"/>
      <c r="AT199" s="16" t="s">
        <v>161</v>
      </c>
      <c r="AU199" s="16" t="s">
        <v>86</v>
      </c>
    </row>
    <row r="200" spans="1:65" s="13" customFormat="1" x14ac:dyDescent="0.2">
      <c r="B200" s="175"/>
      <c r="D200" s="162" t="s">
        <v>177</v>
      </c>
      <c r="F200" s="177" t="s">
        <v>269</v>
      </c>
      <c r="H200" s="178">
        <v>0.92700000000000005</v>
      </c>
      <c r="M200" s="175"/>
      <c r="N200" s="179"/>
      <c r="O200" s="180"/>
      <c r="P200" s="180"/>
      <c r="Q200" s="180"/>
      <c r="R200" s="180"/>
      <c r="S200" s="180"/>
      <c r="T200" s="180"/>
      <c r="U200" s="180"/>
      <c r="V200" s="180"/>
      <c r="W200" s="180"/>
      <c r="X200" s="181"/>
      <c r="AA200" s="197" t="str">
        <f t="shared" si="7"/>
        <v/>
      </c>
      <c r="AB200" s="198" t="str">
        <f t="shared" si="8"/>
        <v/>
      </c>
      <c r="AT200" s="176" t="s">
        <v>177</v>
      </c>
      <c r="AU200" s="176" t="s">
        <v>86</v>
      </c>
      <c r="AV200" s="13" t="s">
        <v>86</v>
      </c>
      <c r="AW200" s="13" t="s">
        <v>3</v>
      </c>
      <c r="AX200" s="13" t="s">
        <v>84</v>
      </c>
      <c r="AY200" s="176" t="s">
        <v>152</v>
      </c>
    </row>
    <row r="201" spans="1:65" s="2" customFormat="1" ht="16.5" customHeight="1" x14ac:dyDescent="0.2">
      <c r="A201" s="28"/>
      <c r="B201" s="148"/>
      <c r="C201" s="149" t="s">
        <v>270</v>
      </c>
      <c r="D201" s="149" t="s">
        <v>154</v>
      </c>
      <c r="E201" s="150" t="s">
        <v>271</v>
      </c>
      <c r="F201" s="151" t="s">
        <v>272</v>
      </c>
      <c r="G201" s="152" t="s">
        <v>273</v>
      </c>
      <c r="H201" s="153">
        <v>5.44</v>
      </c>
      <c r="I201" s="284">
        <v>0</v>
      </c>
      <c r="J201" s="284">
        <v>0</v>
      </c>
      <c r="K201" s="154">
        <f>ROUND(P201*H201,2)</f>
        <v>0</v>
      </c>
      <c r="L201" s="151" t="s">
        <v>1</v>
      </c>
      <c r="M201" s="29"/>
      <c r="N201" s="155" t="s">
        <v>1</v>
      </c>
      <c r="O201" s="156" t="s">
        <v>40</v>
      </c>
      <c r="P201" s="157">
        <f>I201+J201</f>
        <v>0</v>
      </c>
      <c r="Q201" s="157">
        <f>ROUND(I201*H201,2)</f>
        <v>0</v>
      </c>
      <c r="R201" s="157">
        <f>ROUND(J201*H201,2)</f>
        <v>0</v>
      </c>
      <c r="S201" s="158">
        <v>0</v>
      </c>
      <c r="T201" s="158">
        <f>S201*H201</f>
        <v>0</v>
      </c>
      <c r="U201" s="158">
        <v>0</v>
      </c>
      <c r="V201" s="158">
        <f>U201*H201</f>
        <v>0</v>
      </c>
      <c r="W201" s="158">
        <v>0</v>
      </c>
      <c r="X201" s="159">
        <f>W201*H201</f>
        <v>0</v>
      </c>
      <c r="Y201" s="28"/>
      <c r="Z201" s="28"/>
      <c r="AA201" s="197" t="str">
        <f t="shared" si="7"/>
        <v/>
      </c>
      <c r="AB201" s="198">
        <f t="shared" si="8"/>
        <v>0</v>
      </c>
      <c r="AC201" s="28"/>
      <c r="AD201" s="28"/>
      <c r="AE201" s="28"/>
      <c r="AR201" s="160" t="s">
        <v>159</v>
      </c>
      <c r="AT201" s="160" t="s">
        <v>154</v>
      </c>
      <c r="AU201" s="160" t="s">
        <v>86</v>
      </c>
      <c r="AY201" s="16" t="s">
        <v>152</v>
      </c>
      <c r="BE201" s="161">
        <f>IF(O201="základní",K201,0)</f>
        <v>0</v>
      </c>
      <c r="BF201" s="161">
        <f>IF(O201="snížená",K201,0)</f>
        <v>0</v>
      </c>
      <c r="BG201" s="161">
        <f>IF(O201="zákl. přenesená",K201,0)</f>
        <v>0</v>
      </c>
      <c r="BH201" s="161">
        <f>IF(O201="sníž. přenesená",K201,0)</f>
        <v>0</v>
      </c>
      <c r="BI201" s="161">
        <f>IF(O201="nulová",K201,0)</f>
        <v>0</v>
      </c>
      <c r="BJ201" s="16" t="s">
        <v>84</v>
      </c>
      <c r="BK201" s="161">
        <f>ROUND(P201*H201,2)</f>
        <v>0</v>
      </c>
      <c r="BL201" s="16" t="s">
        <v>159</v>
      </c>
      <c r="BM201" s="160" t="s">
        <v>274</v>
      </c>
    </row>
    <row r="202" spans="1:65" s="2" customFormat="1" ht="29.25" x14ac:dyDescent="0.2">
      <c r="A202" s="28"/>
      <c r="B202" s="29"/>
      <c r="C202" s="28"/>
      <c r="D202" s="162" t="s">
        <v>161</v>
      </c>
      <c r="E202" s="28"/>
      <c r="F202" s="163" t="s">
        <v>275</v>
      </c>
      <c r="G202" s="28"/>
      <c r="H202" s="28"/>
      <c r="I202" s="28"/>
      <c r="J202" s="28"/>
      <c r="K202" s="28"/>
      <c r="L202" s="28"/>
      <c r="M202" s="29"/>
      <c r="N202" s="164"/>
      <c r="O202" s="165"/>
      <c r="P202" s="54"/>
      <c r="Q202" s="54"/>
      <c r="R202" s="54"/>
      <c r="S202" s="54"/>
      <c r="T202" s="54"/>
      <c r="U202" s="54"/>
      <c r="V202" s="54"/>
      <c r="W202" s="54"/>
      <c r="X202" s="55"/>
      <c r="Y202" s="28"/>
      <c r="Z202" s="28"/>
      <c r="AA202" s="197" t="str">
        <f t="shared" si="7"/>
        <v/>
      </c>
      <c r="AB202" s="198" t="str">
        <f t="shared" si="8"/>
        <v/>
      </c>
      <c r="AC202" s="28"/>
      <c r="AD202" s="28"/>
      <c r="AE202" s="28"/>
      <c r="AT202" s="16" t="s">
        <v>161</v>
      </c>
      <c r="AU202" s="16" t="s">
        <v>86</v>
      </c>
    </row>
    <row r="203" spans="1:65" s="13" customFormat="1" x14ac:dyDescent="0.2">
      <c r="B203" s="175"/>
      <c r="D203" s="162" t="s">
        <v>177</v>
      </c>
      <c r="E203" s="176" t="s">
        <v>1</v>
      </c>
      <c r="F203" s="177" t="s">
        <v>276</v>
      </c>
      <c r="H203" s="178">
        <v>5.44</v>
      </c>
      <c r="M203" s="175"/>
      <c r="N203" s="179"/>
      <c r="O203" s="180"/>
      <c r="P203" s="180"/>
      <c r="Q203" s="180"/>
      <c r="R203" s="180"/>
      <c r="S203" s="180"/>
      <c r="T203" s="180"/>
      <c r="U203" s="180"/>
      <c r="V203" s="180"/>
      <c r="W203" s="180"/>
      <c r="X203" s="181"/>
      <c r="AA203" s="197" t="str">
        <f t="shared" si="7"/>
        <v/>
      </c>
      <c r="AB203" s="198" t="str">
        <f t="shared" si="8"/>
        <v/>
      </c>
      <c r="AT203" s="176" t="s">
        <v>177</v>
      </c>
      <c r="AU203" s="176" t="s">
        <v>86</v>
      </c>
      <c r="AV203" s="13" t="s">
        <v>86</v>
      </c>
      <c r="AW203" s="13" t="s">
        <v>4</v>
      </c>
      <c r="AX203" s="13" t="s">
        <v>84</v>
      </c>
      <c r="AY203" s="176" t="s">
        <v>152</v>
      </c>
    </row>
    <row r="204" spans="1:65" s="2" customFormat="1" ht="16.5" customHeight="1" x14ac:dyDescent="0.2">
      <c r="A204" s="28"/>
      <c r="B204" s="148"/>
      <c r="C204" s="149" t="s">
        <v>277</v>
      </c>
      <c r="D204" s="149" t="s">
        <v>154</v>
      </c>
      <c r="E204" s="150" t="s">
        <v>271</v>
      </c>
      <c r="F204" s="151" t="s">
        <v>272</v>
      </c>
      <c r="G204" s="152" t="s">
        <v>273</v>
      </c>
      <c r="H204" s="153">
        <v>3.06</v>
      </c>
      <c r="I204" s="284">
        <v>0</v>
      </c>
      <c r="J204" s="284">
        <v>0</v>
      </c>
      <c r="K204" s="154">
        <f>ROUND(P204*H204,2)</f>
        <v>0</v>
      </c>
      <c r="L204" s="151" t="s">
        <v>1</v>
      </c>
      <c r="M204" s="29"/>
      <c r="N204" s="155" t="s">
        <v>1</v>
      </c>
      <c r="O204" s="156" t="s">
        <v>40</v>
      </c>
      <c r="P204" s="157">
        <f>I204+J204</f>
        <v>0</v>
      </c>
      <c r="Q204" s="157">
        <f>ROUND(I204*H204,2)</f>
        <v>0</v>
      </c>
      <c r="R204" s="157">
        <f>ROUND(J204*H204,2)</f>
        <v>0</v>
      </c>
      <c r="S204" s="158">
        <v>0</v>
      </c>
      <c r="T204" s="158">
        <f>S204*H204</f>
        <v>0</v>
      </c>
      <c r="U204" s="158">
        <v>0</v>
      </c>
      <c r="V204" s="158">
        <f>U204*H204</f>
        <v>0</v>
      </c>
      <c r="W204" s="158">
        <v>0</v>
      </c>
      <c r="X204" s="159">
        <f>W204*H204</f>
        <v>0</v>
      </c>
      <c r="Y204" s="28"/>
      <c r="Z204" s="28"/>
      <c r="AA204" s="197">
        <f t="shared" si="7"/>
        <v>0</v>
      </c>
      <c r="AB204" s="198" t="str">
        <f t="shared" si="8"/>
        <v/>
      </c>
      <c r="AC204" s="28"/>
      <c r="AD204" s="28"/>
      <c r="AE204" s="28"/>
      <c r="AR204" s="160" t="s">
        <v>159</v>
      </c>
      <c r="AT204" s="160" t="s">
        <v>154</v>
      </c>
      <c r="AU204" s="160" t="s">
        <v>86</v>
      </c>
      <c r="AY204" s="16" t="s">
        <v>152</v>
      </c>
      <c r="BE204" s="161">
        <f>IF(O204="základní",K204,0)</f>
        <v>0</v>
      </c>
      <c r="BF204" s="161">
        <f>IF(O204="snížená",K204,0)</f>
        <v>0</v>
      </c>
      <c r="BG204" s="161">
        <f>IF(O204="zákl. přenesená",K204,0)</f>
        <v>0</v>
      </c>
      <c r="BH204" s="161">
        <f>IF(O204="sníž. přenesená",K204,0)</f>
        <v>0</v>
      </c>
      <c r="BI204" s="161">
        <f>IF(O204="nulová",K204,0)</f>
        <v>0</v>
      </c>
      <c r="BJ204" s="16" t="s">
        <v>84</v>
      </c>
      <c r="BK204" s="161">
        <f>ROUND(P204*H204,2)</f>
        <v>0</v>
      </c>
      <c r="BL204" s="16" t="s">
        <v>159</v>
      </c>
      <c r="BM204" s="160" t="s">
        <v>278</v>
      </c>
    </row>
    <row r="205" spans="1:65" s="2" customFormat="1" ht="29.25" x14ac:dyDescent="0.2">
      <c r="A205" s="28"/>
      <c r="B205" s="29"/>
      <c r="C205" s="28"/>
      <c r="D205" s="162" t="s">
        <v>161</v>
      </c>
      <c r="E205" s="28"/>
      <c r="F205" s="163" t="s">
        <v>279</v>
      </c>
      <c r="G205" s="28"/>
      <c r="H205" s="28"/>
      <c r="I205" s="28"/>
      <c r="J205" s="28"/>
      <c r="K205" s="28"/>
      <c r="L205" s="28"/>
      <c r="M205" s="29"/>
      <c r="N205" s="164"/>
      <c r="O205" s="165"/>
      <c r="P205" s="54"/>
      <c r="Q205" s="54"/>
      <c r="R205" s="54"/>
      <c r="S205" s="54"/>
      <c r="T205" s="54"/>
      <c r="U205" s="54"/>
      <c r="V205" s="54"/>
      <c r="W205" s="54"/>
      <c r="X205" s="55"/>
      <c r="Y205" s="28"/>
      <c r="Z205" s="28"/>
      <c r="AA205" s="197" t="str">
        <f t="shared" si="7"/>
        <v/>
      </c>
      <c r="AB205" s="198" t="str">
        <f t="shared" si="8"/>
        <v/>
      </c>
      <c r="AC205" s="28"/>
      <c r="AD205" s="28"/>
      <c r="AE205" s="28"/>
      <c r="AT205" s="16" t="s">
        <v>161</v>
      </c>
      <c r="AU205" s="16" t="s">
        <v>86</v>
      </c>
    </row>
    <row r="206" spans="1:65" s="13" customFormat="1" x14ac:dyDescent="0.2">
      <c r="B206" s="175"/>
      <c r="D206" s="162" t="s">
        <v>177</v>
      </c>
      <c r="E206" s="176" t="s">
        <v>1</v>
      </c>
      <c r="F206" s="177" t="s">
        <v>280</v>
      </c>
      <c r="H206" s="178">
        <v>3.06</v>
      </c>
      <c r="M206" s="175"/>
      <c r="N206" s="179"/>
      <c r="O206" s="180"/>
      <c r="P206" s="180"/>
      <c r="Q206" s="180"/>
      <c r="R206" s="180"/>
      <c r="S206" s="180"/>
      <c r="T206" s="180"/>
      <c r="U206" s="180"/>
      <c r="V206" s="180"/>
      <c r="W206" s="180"/>
      <c r="X206" s="181"/>
      <c r="AA206" s="197" t="str">
        <f t="shared" si="7"/>
        <v/>
      </c>
      <c r="AB206" s="198" t="str">
        <f t="shared" si="8"/>
        <v/>
      </c>
      <c r="AT206" s="176" t="s">
        <v>177</v>
      </c>
      <c r="AU206" s="176" t="s">
        <v>86</v>
      </c>
      <c r="AV206" s="13" t="s">
        <v>86</v>
      </c>
      <c r="AW206" s="13" t="s">
        <v>4</v>
      </c>
      <c r="AX206" s="13" t="s">
        <v>84</v>
      </c>
      <c r="AY206" s="176" t="s">
        <v>152</v>
      </c>
    </row>
    <row r="207" spans="1:65" s="2" customFormat="1" ht="16.5" customHeight="1" x14ac:dyDescent="0.2">
      <c r="A207" s="28"/>
      <c r="B207" s="148"/>
      <c r="C207" s="149" t="s">
        <v>281</v>
      </c>
      <c r="D207" s="149" t="s">
        <v>154</v>
      </c>
      <c r="E207" s="150" t="s">
        <v>282</v>
      </c>
      <c r="F207" s="151" t="s">
        <v>283</v>
      </c>
      <c r="G207" s="152" t="s">
        <v>284</v>
      </c>
      <c r="H207" s="153">
        <v>1</v>
      </c>
      <c r="I207" s="154">
        <v>0</v>
      </c>
      <c r="J207" s="284">
        <v>0</v>
      </c>
      <c r="K207" s="154">
        <f>ROUND(P207*H207,2)</f>
        <v>0</v>
      </c>
      <c r="L207" s="151" t="s">
        <v>1</v>
      </c>
      <c r="M207" s="29"/>
      <c r="N207" s="155" t="s">
        <v>1</v>
      </c>
      <c r="O207" s="156" t="s">
        <v>40</v>
      </c>
      <c r="P207" s="157">
        <f>I207+J207</f>
        <v>0</v>
      </c>
      <c r="Q207" s="157">
        <f>ROUND(I207*H207,2)</f>
        <v>0</v>
      </c>
      <c r="R207" s="157">
        <f>ROUND(J207*H207,2)</f>
        <v>0</v>
      </c>
      <c r="S207" s="158">
        <v>0</v>
      </c>
      <c r="T207" s="158">
        <f>S207*H207</f>
        <v>0</v>
      </c>
      <c r="U207" s="158">
        <v>0</v>
      </c>
      <c r="V207" s="158">
        <f>U207*H207</f>
        <v>0</v>
      </c>
      <c r="W207" s="158">
        <v>0</v>
      </c>
      <c r="X207" s="159">
        <f>W207*H207</f>
        <v>0</v>
      </c>
      <c r="Y207" s="28"/>
      <c r="Z207" s="28"/>
      <c r="AA207" s="197" t="str">
        <f t="shared" si="7"/>
        <v/>
      </c>
      <c r="AB207" s="198">
        <f t="shared" si="8"/>
        <v>0</v>
      </c>
      <c r="AC207" s="28"/>
      <c r="AD207" s="28"/>
      <c r="AE207" s="28"/>
      <c r="AR207" s="160" t="s">
        <v>159</v>
      </c>
      <c r="AT207" s="160" t="s">
        <v>154</v>
      </c>
      <c r="AU207" s="160" t="s">
        <v>86</v>
      </c>
      <c r="AY207" s="16" t="s">
        <v>152</v>
      </c>
      <c r="BE207" s="161">
        <f>IF(O207="základní",K207,0)</f>
        <v>0</v>
      </c>
      <c r="BF207" s="161">
        <f>IF(O207="snížená",K207,0)</f>
        <v>0</v>
      </c>
      <c r="BG207" s="161">
        <f>IF(O207="zákl. přenesená",K207,0)</f>
        <v>0</v>
      </c>
      <c r="BH207" s="161">
        <f>IF(O207="sníž. přenesená",K207,0)</f>
        <v>0</v>
      </c>
      <c r="BI207" s="161">
        <f>IF(O207="nulová",K207,0)</f>
        <v>0</v>
      </c>
      <c r="BJ207" s="16" t="s">
        <v>84</v>
      </c>
      <c r="BK207" s="161">
        <f>ROUND(P207*H207,2)</f>
        <v>0</v>
      </c>
      <c r="BL207" s="16" t="s">
        <v>159</v>
      </c>
      <c r="BM207" s="160" t="s">
        <v>285</v>
      </c>
    </row>
    <row r="208" spans="1:65" s="2" customFormat="1" ht="19.5" x14ac:dyDescent="0.2">
      <c r="A208" s="28"/>
      <c r="B208" s="29"/>
      <c r="C208" s="28"/>
      <c r="D208" s="162" t="s">
        <v>161</v>
      </c>
      <c r="E208" s="28"/>
      <c r="F208" s="163" t="s">
        <v>210</v>
      </c>
      <c r="G208" s="28"/>
      <c r="H208" s="28"/>
      <c r="I208" s="28"/>
      <c r="J208" s="28"/>
      <c r="K208" s="28"/>
      <c r="L208" s="28"/>
      <c r="M208" s="29"/>
      <c r="N208" s="164"/>
      <c r="O208" s="165"/>
      <c r="P208" s="54"/>
      <c r="Q208" s="54"/>
      <c r="R208" s="54"/>
      <c r="S208" s="54"/>
      <c r="T208" s="54"/>
      <c r="U208" s="54"/>
      <c r="V208" s="54"/>
      <c r="W208" s="54"/>
      <c r="X208" s="55"/>
      <c r="Y208" s="28"/>
      <c r="Z208" s="28"/>
      <c r="AA208" s="197" t="str">
        <f t="shared" si="7"/>
        <v/>
      </c>
      <c r="AB208" s="198" t="str">
        <f t="shared" si="8"/>
        <v/>
      </c>
      <c r="AC208" s="28"/>
      <c r="AD208" s="28"/>
      <c r="AE208" s="28"/>
      <c r="AT208" s="16" t="s">
        <v>161</v>
      </c>
      <c r="AU208" s="16" t="s">
        <v>86</v>
      </c>
    </row>
    <row r="209" spans="1:65" s="12" customFormat="1" ht="22.9" customHeight="1" x14ac:dyDescent="0.2">
      <c r="B209" s="135"/>
      <c r="D209" s="136" t="s">
        <v>76</v>
      </c>
      <c r="E209" s="146" t="s">
        <v>286</v>
      </c>
      <c r="F209" s="146" t="s">
        <v>287</v>
      </c>
      <c r="K209" s="147">
        <f>BK209</f>
        <v>0</v>
      </c>
      <c r="M209" s="135"/>
      <c r="N209" s="139"/>
      <c r="O209" s="140"/>
      <c r="P209" s="140"/>
      <c r="Q209" s="141">
        <f>SUM(Q210:Q213)</f>
        <v>0</v>
      </c>
      <c r="R209" s="141">
        <f>SUM(R210:R213)</f>
        <v>0</v>
      </c>
      <c r="S209" s="140"/>
      <c r="T209" s="142">
        <f>SUM(T210:T213)</f>
        <v>6.3595250000000005</v>
      </c>
      <c r="U209" s="140"/>
      <c r="V209" s="142">
        <f>SUM(V210:V213)</f>
        <v>0</v>
      </c>
      <c r="W209" s="140"/>
      <c r="X209" s="143">
        <f>SUM(X210:X213)</f>
        <v>0</v>
      </c>
      <c r="AA209" s="197" t="str">
        <f t="shared" si="7"/>
        <v/>
      </c>
      <c r="AB209" s="198" t="str">
        <f t="shared" si="8"/>
        <v/>
      </c>
      <c r="AR209" s="136" t="s">
        <v>84</v>
      </c>
      <c r="AT209" s="144" t="s">
        <v>76</v>
      </c>
      <c r="AU209" s="144" t="s">
        <v>84</v>
      </c>
      <c r="AY209" s="136" t="s">
        <v>152</v>
      </c>
      <c r="BK209" s="145">
        <f>SUM(BK210:BK213)</f>
        <v>0</v>
      </c>
    </row>
    <row r="210" spans="1:65" s="2" customFormat="1" ht="21.75" customHeight="1" x14ac:dyDescent="0.2">
      <c r="A210" s="28"/>
      <c r="B210" s="148"/>
      <c r="C210" s="149" t="s">
        <v>288</v>
      </c>
      <c r="D210" s="149" t="s">
        <v>154</v>
      </c>
      <c r="E210" s="150" t="s">
        <v>289</v>
      </c>
      <c r="F210" s="151" t="s">
        <v>290</v>
      </c>
      <c r="G210" s="152" t="s">
        <v>291</v>
      </c>
      <c r="H210" s="153">
        <v>2.1930000000000001</v>
      </c>
      <c r="I210" s="154">
        <v>0</v>
      </c>
      <c r="J210" s="284">
        <v>0</v>
      </c>
      <c r="K210" s="154">
        <f>ROUND(P210*H210,2)</f>
        <v>0</v>
      </c>
      <c r="L210" s="151" t="s">
        <v>158</v>
      </c>
      <c r="M210" s="29"/>
      <c r="N210" s="155" t="s">
        <v>1</v>
      </c>
      <c r="O210" s="156" t="s">
        <v>40</v>
      </c>
      <c r="P210" s="157">
        <f>I210+J210</f>
        <v>0</v>
      </c>
      <c r="Q210" s="157">
        <f>ROUND(I210*H210,2)</f>
        <v>0</v>
      </c>
      <c r="R210" s="157">
        <f>ROUND(J210*H210,2)</f>
        <v>0</v>
      </c>
      <c r="S210" s="158">
        <v>2.0030000000000001</v>
      </c>
      <c r="T210" s="158">
        <f>S210*H210</f>
        <v>4.3925790000000005</v>
      </c>
      <c r="U210" s="158">
        <v>0</v>
      </c>
      <c r="V210" s="158">
        <f>U210*H210</f>
        <v>0</v>
      </c>
      <c r="W210" s="158">
        <v>0</v>
      </c>
      <c r="X210" s="159">
        <f>W210*H210</f>
        <v>0</v>
      </c>
      <c r="Y210" s="28"/>
      <c r="Z210" s="28"/>
      <c r="AA210" s="197" t="str">
        <f t="shared" si="7"/>
        <v/>
      </c>
      <c r="AB210" s="198">
        <f t="shared" si="8"/>
        <v>0</v>
      </c>
      <c r="AC210" s="28"/>
      <c r="AD210" s="28"/>
      <c r="AE210" s="28"/>
      <c r="AR210" s="160" t="s">
        <v>159</v>
      </c>
      <c r="AT210" s="160" t="s">
        <v>154</v>
      </c>
      <c r="AU210" s="160" t="s">
        <v>86</v>
      </c>
      <c r="AY210" s="16" t="s">
        <v>152</v>
      </c>
      <c r="BE210" s="161">
        <f>IF(O210="základní",K210,0)</f>
        <v>0</v>
      </c>
      <c r="BF210" s="161">
        <f>IF(O210="snížená",K210,0)</f>
        <v>0</v>
      </c>
      <c r="BG210" s="161">
        <f>IF(O210="zákl. přenesená",K210,0)</f>
        <v>0</v>
      </c>
      <c r="BH210" s="161">
        <f>IF(O210="sníž. přenesená",K210,0)</f>
        <v>0</v>
      </c>
      <c r="BI210" s="161">
        <f>IF(O210="nulová",K210,0)</f>
        <v>0</v>
      </c>
      <c r="BJ210" s="16" t="s">
        <v>84</v>
      </c>
      <c r="BK210" s="161">
        <f>ROUND(P210*H210,2)</f>
        <v>0</v>
      </c>
      <c r="BL210" s="16" t="s">
        <v>159</v>
      </c>
      <c r="BM210" s="160" t="s">
        <v>292</v>
      </c>
    </row>
    <row r="211" spans="1:65" s="2" customFormat="1" ht="19.5" x14ac:dyDescent="0.2">
      <c r="A211" s="28"/>
      <c r="B211" s="29"/>
      <c r="C211" s="28"/>
      <c r="D211" s="162" t="s">
        <v>161</v>
      </c>
      <c r="E211" s="28"/>
      <c r="F211" s="163" t="s">
        <v>210</v>
      </c>
      <c r="G211" s="28"/>
      <c r="H211" s="28"/>
      <c r="I211" s="28"/>
      <c r="J211" s="28"/>
      <c r="K211" s="28"/>
      <c r="L211" s="28"/>
      <c r="M211" s="29"/>
      <c r="N211" s="164"/>
      <c r="O211" s="165"/>
      <c r="P211" s="54"/>
      <c r="Q211" s="54"/>
      <c r="R211" s="54"/>
      <c r="S211" s="54"/>
      <c r="T211" s="54"/>
      <c r="U211" s="54"/>
      <c r="V211" s="54"/>
      <c r="W211" s="54"/>
      <c r="X211" s="55"/>
      <c r="Y211" s="28"/>
      <c r="Z211" s="28"/>
      <c r="AA211" s="197" t="str">
        <f t="shared" si="7"/>
        <v/>
      </c>
      <c r="AB211" s="198" t="str">
        <f t="shared" si="8"/>
        <v/>
      </c>
      <c r="AC211" s="28"/>
      <c r="AD211" s="28"/>
      <c r="AE211" s="28"/>
      <c r="AT211" s="16" t="s">
        <v>161</v>
      </c>
      <c r="AU211" s="16" t="s">
        <v>86</v>
      </c>
    </row>
    <row r="212" spans="1:65" s="2" customFormat="1" ht="21.75" customHeight="1" x14ac:dyDescent="0.2">
      <c r="A212" s="28"/>
      <c r="B212" s="148"/>
      <c r="C212" s="149" t="s">
        <v>293</v>
      </c>
      <c r="D212" s="149" t="s">
        <v>154</v>
      </c>
      <c r="E212" s="150" t="s">
        <v>289</v>
      </c>
      <c r="F212" s="151" t="s">
        <v>290</v>
      </c>
      <c r="G212" s="152" t="s">
        <v>291</v>
      </c>
      <c r="H212" s="153">
        <v>0.98199999999999998</v>
      </c>
      <c r="I212" s="154">
        <v>0</v>
      </c>
      <c r="J212" s="284">
        <v>0</v>
      </c>
      <c r="K212" s="154">
        <f>ROUND(P212*H212,2)</f>
        <v>0</v>
      </c>
      <c r="L212" s="151" t="s">
        <v>158</v>
      </c>
      <c r="M212" s="29"/>
      <c r="N212" s="155" t="s">
        <v>1</v>
      </c>
      <c r="O212" s="156" t="s">
        <v>40</v>
      </c>
      <c r="P212" s="157">
        <f>I212+J212</f>
        <v>0</v>
      </c>
      <c r="Q212" s="157">
        <f>ROUND(I212*H212,2)</f>
        <v>0</v>
      </c>
      <c r="R212" s="157">
        <f>ROUND(J212*H212,2)</f>
        <v>0</v>
      </c>
      <c r="S212" s="158">
        <v>2.0030000000000001</v>
      </c>
      <c r="T212" s="158">
        <f>S212*H212</f>
        <v>1.9669460000000001</v>
      </c>
      <c r="U212" s="158">
        <v>0</v>
      </c>
      <c r="V212" s="158">
        <f>U212*H212</f>
        <v>0</v>
      </c>
      <c r="W212" s="158">
        <v>0</v>
      </c>
      <c r="X212" s="159">
        <f>W212*H212</f>
        <v>0</v>
      </c>
      <c r="Y212" s="28"/>
      <c r="Z212" s="28"/>
      <c r="AA212" s="197">
        <f t="shared" si="7"/>
        <v>0</v>
      </c>
      <c r="AB212" s="198" t="str">
        <f t="shared" si="8"/>
        <v/>
      </c>
      <c r="AC212" s="28"/>
      <c r="AD212" s="28"/>
      <c r="AE212" s="28"/>
      <c r="AR212" s="160" t="s">
        <v>159</v>
      </c>
      <c r="AT212" s="160" t="s">
        <v>154</v>
      </c>
      <c r="AU212" s="160" t="s">
        <v>86</v>
      </c>
      <c r="AY212" s="16" t="s">
        <v>152</v>
      </c>
      <c r="BE212" s="161">
        <f>IF(O212="základní",K212,0)</f>
        <v>0</v>
      </c>
      <c r="BF212" s="161">
        <f>IF(O212="snížená",K212,0)</f>
        <v>0</v>
      </c>
      <c r="BG212" s="161">
        <f>IF(O212="zákl. přenesená",K212,0)</f>
        <v>0</v>
      </c>
      <c r="BH212" s="161">
        <f>IF(O212="sníž. přenesená",K212,0)</f>
        <v>0</v>
      </c>
      <c r="BI212" s="161">
        <f>IF(O212="nulová",K212,0)</f>
        <v>0</v>
      </c>
      <c r="BJ212" s="16" t="s">
        <v>84</v>
      </c>
      <c r="BK212" s="161">
        <f>ROUND(P212*H212,2)</f>
        <v>0</v>
      </c>
      <c r="BL212" s="16" t="s">
        <v>159</v>
      </c>
      <c r="BM212" s="160" t="s">
        <v>294</v>
      </c>
    </row>
    <row r="213" spans="1:65" s="2" customFormat="1" ht="19.5" x14ac:dyDescent="0.2">
      <c r="A213" s="28"/>
      <c r="B213" s="29"/>
      <c r="C213" s="28"/>
      <c r="D213" s="162" t="s">
        <v>161</v>
      </c>
      <c r="E213" s="28"/>
      <c r="F213" s="163" t="s">
        <v>215</v>
      </c>
      <c r="G213" s="28"/>
      <c r="H213" s="28"/>
      <c r="I213" s="28"/>
      <c r="J213" s="28"/>
      <c r="K213" s="28"/>
      <c r="L213" s="28"/>
      <c r="M213" s="29"/>
      <c r="N213" s="164"/>
      <c r="O213" s="165"/>
      <c r="P213" s="54"/>
      <c r="Q213" s="54"/>
      <c r="R213" s="54"/>
      <c r="S213" s="54"/>
      <c r="T213" s="54"/>
      <c r="U213" s="54"/>
      <c r="V213" s="54"/>
      <c r="W213" s="54"/>
      <c r="X213" s="55"/>
      <c r="Y213" s="28"/>
      <c r="Z213" s="28"/>
      <c r="AA213" s="197" t="str">
        <f t="shared" si="7"/>
        <v/>
      </c>
      <c r="AB213" s="198" t="str">
        <f t="shared" si="8"/>
        <v/>
      </c>
      <c r="AC213" s="28"/>
      <c r="AD213" s="28"/>
      <c r="AE213" s="28"/>
      <c r="AT213" s="16" t="s">
        <v>161</v>
      </c>
      <c r="AU213" s="16" t="s">
        <v>86</v>
      </c>
    </row>
    <row r="214" spans="1:65" s="12" customFormat="1" ht="22.9" customHeight="1" x14ac:dyDescent="0.2">
      <c r="B214" s="135"/>
      <c r="D214" s="136" t="s">
        <v>76</v>
      </c>
      <c r="E214" s="146" t="s">
        <v>295</v>
      </c>
      <c r="F214" s="146" t="s">
        <v>296</v>
      </c>
      <c r="K214" s="147">
        <f>BK214</f>
        <v>0</v>
      </c>
      <c r="M214" s="135"/>
      <c r="N214" s="139"/>
      <c r="O214" s="140"/>
      <c r="P214" s="140"/>
      <c r="Q214" s="141">
        <f>SUM(Q215:Q242)</f>
        <v>0</v>
      </c>
      <c r="R214" s="141">
        <f>SUM(R215:R242)</f>
        <v>0</v>
      </c>
      <c r="S214" s="140"/>
      <c r="T214" s="142">
        <f>SUM(T215:T242)</f>
        <v>0</v>
      </c>
      <c r="U214" s="140"/>
      <c r="V214" s="142">
        <f>SUM(V215:V242)</f>
        <v>0</v>
      </c>
      <c r="W214" s="140"/>
      <c r="X214" s="143">
        <f>SUM(X215:X242)</f>
        <v>0</v>
      </c>
      <c r="AA214" s="197" t="str">
        <f t="shared" si="7"/>
        <v/>
      </c>
      <c r="AB214" s="198" t="str">
        <f t="shared" si="8"/>
        <v/>
      </c>
      <c r="AR214" s="136" t="s">
        <v>84</v>
      </c>
      <c r="AT214" s="144" t="s">
        <v>76</v>
      </c>
      <c r="AU214" s="144" t="s">
        <v>84</v>
      </c>
      <c r="AY214" s="136" t="s">
        <v>152</v>
      </c>
      <c r="BK214" s="145">
        <f>SUM(BK215:BK242)</f>
        <v>0</v>
      </c>
    </row>
    <row r="215" spans="1:65" s="2" customFormat="1" ht="16.5" customHeight="1" x14ac:dyDescent="0.2">
      <c r="A215" s="28"/>
      <c r="B215" s="148"/>
      <c r="C215" s="166" t="s">
        <v>297</v>
      </c>
      <c r="D215" s="166" t="s">
        <v>170</v>
      </c>
      <c r="E215" s="167" t="s">
        <v>298</v>
      </c>
      <c r="F215" s="168" t="s">
        <v>299</v>
      </c>
      <c r="G215" s="169" t="s">
        <v>157</v>
      </c>
      <c r="H215" s="170">
        <v>2</v>
      </c>
      <c r="I215" s="285">
        <v>0</v>
      </c>
      <c r="J215" s="172"/>
      <c r="K215" s="171">
        <f>ROUND(P215*H215,2)</f>
        <v>0</v>
      </c>
      <c r="L215" s="168" t="s">
        <v>1</v>
      </c>
      <c r="M215" s="173"/>
      <c r="N215" s="174" t="s">
        <v>1</v>
      </c>
      <c r="O215" s="156" t="s">
        <v>40</v>
      </c>
      <c r="P215" s="157">
        <f>I215+J215</f>
        <v>0</v>
      </c>
      <c r="Q215" s="157">
        <f>ROUND(I215*H215,2)</f>
        <v>0</v>
      </c>
      <c r="R215" s="157">
        <f>ROUND(J215*H215,2)</f>
        <v>0</v>
      </c>
      <c r="S215" s="158">
        <v>0</v>
      </c>
      <c r="T215" s="158">
        <f>S215*H215</f>
        <v>0</v>
      </c>
      <c r="U215" s="158">
        <v>0</v>
      </c>
      <c r="V215" s="158">
        <f>U215*H215</f>
        <v>0</v>
      </c>
      <c r="W215" s="158">
        <v>0</v>
      </c>
      <c r="X215" s="159">
        <f>W215*H215</f>
        <v>0</v>
      </c>
      <c r="Y215" s="28"/>
      <c r="Z215" s="28"/>
      <c r="AA215" s="197" t="str">
        <f t="shared" si="7"/>
        <v/>
      </c>
      <c r="AB215" s="198">
        <f t="shared" si="8"/>
        <v>0</v>
      </c>
      <c r="AC215" s="28"/>
      <c r="AD215" s="28"/>
      <c r="AE215" s="28"/>
      <c r="AR215" s="160" t="s">
        <v>174</v>
      </c>
      <c r="AT215" s="160" t="s">
        <v>170</v>
      </c>
      <c r="AU215" s="160" t="s">
        <v>86</v>
      </c>
      <c r="AY215" s="16" t="s">
        <v>152</v>
      </c>
      <c r="BE215" s="161">
        <f>IF(O215="základní",K215,0)</f>
        <v>0</v>
      </c>
      <c r="BF215" s="161">
        <f>IF(O215="snížená",K215,0)</f>
        <v>0</v>
      </c>
      <c r="BG215" s="161">
        <f>IF(O215="zákl. přenesená",K215,0)</f>
        <v>0</v>
      </c>
      <c r="BH215" s="161">
        <f>IF(O215="sníž. přenesená",K215,0)</f>
        <v>0</v>
      </c>
      <c r="BI215" s="161">
        <f>IF(O215="nulová",K215,0)</f>
        <v>0</v>
      </c>
      <c r="BJ215" s="16" t="s">
        <v>84</v>
      </c>
      <c r="BK215" s="161">
        <f>ROUND(P215*H215,2)</f>
        <v>0</v>
      </c>
      <c r="BL215" s="16" t="s">
        <v>159</v>
      </c>
      <c r="BM215" s="160" t="s">
        <v>300</v>
      </c>
    </row>
    <row r="216" spans="1:65" s="2" customFormat="1" ht="19.5" x14ac:dyDescent="0.2">
      <c r="A216" s="28"/>
      <c r="B216" s="29"/>
      <c r="C216" s="28"/>
      <c r="D216" s="162" t="s">
        <v>161</v>
      </c>
      <c r="E216" s="28"/>
      <c r="F216" s="163" t="s">
        <v>210</v>
      </c>
      <c r="G216" s="28"/>
      <c r="H216" s="28"/>
      <c r="I216" s="28"/>
      <c r="J216" s="28"/>
      <c r="K216" s="28"/>
      <c r="L216" s="28"/>
      <c r="M216" s="29"/>
      <c r="N216" s="164"/>
      <c r="O216" s="165"/>
      <c r="P216" s="54"/>
      <c r="Q216" s="54"/>
      <c r="R216" s="54"/>
      <c r="S216" s="54"/>
      <c r="T216" s="54"/>
      <c r="U216" s="54"/>
      <c r="V216" s="54"/>
      <c r="W216" s="54"/>
      <c r="X216" s="55"/>
      <c r="Y216" s="28"/>
      <c r="Z216" s="28"/>
      <c r="AA216" s="197" t="str">
        <f t="shared" si="7"/>
        <v/>
      </c>
      <c r="AB216" s="198" t="str">
        <f t="shared" si="8"/>
        <v/>
      </c>
      <c r="AC216" s="28"/>
      <c r="AD216" s="28"/>
      <c r="AE216" s="28"/>
      <c r="AT216" s="16" t="s">
        <v>161</v>
      </c>
      <c r="AU216" s="16" t="s">
        <v>86</v>
      </c>
    </row>
    <row r="217" spans="1:65" s="2" customFormat="1" ht="16.5" customHeight="1" x14ac:dyDescent="0.2">
      <c r="A217" s="28"/>
      <c r="B217" s="148"/>
      <c r="C217" s="166" t="s">
        <v>301</v>
      </c>
      <c r="D217" s="166" t="s">
        <v>170</v>
      </c>
      <c r="E217" s="167" t="s">
        <v>302</v>
      </c>
      <c r="F217" s="168" t="s">
        <v>303</v>
      </c>
      <c r="G217" s="169" t="s">
        <v>157</v>
      </c>
      <c r="H217" s="170">
        <v>3</v>
      </c>
      <c r="I217" s="285">
        <v>0</v>
      </c>
      <c r="J217" s="172"/>
      <c r="K217" s="171">
        <f>ROUND(P217*H217,2)</f>
        <v>0</v>
      </c>
      <c r="L217" s="168" t="s">
        <v>1</v>
      </c>
      <c r="M217" s="173"/>
      <c r="N217" s="174" t="s">
        <v>1</v>
      </c>
      <c r="O217" s="156" t="s">
        <v>40</v>
      </c>
      <c r="P217" s="157">
        <f>I217+J217</f>
        <v>0</v>
      </c>
      <c r="Q217" s="157">
        <f>ROUND(I217*H217,2)</f>
        <v>0</v>
      </c>
      <c r="R217" s="157">
        <f>ROUND(J217*H217,2)</f>
        <v>0</v>
      </c>
      <c r="S217" s="158">
        <v>0</v>
      </c>
      <c r="T217" s="158">
        <f>S217*H217</f>
        <v>0</v>
      </c>
      <c r="U217" s="158">
        <v>0</v>
      </c>
      <c r="V217" s="158">
        <f>U217*H217</f>
        <v>0</v>
      </c>
      <c r="W217" s="158">
        <v>0</v>
      </c>
      <c r="X217" s="159">
        <f>W217*H217</f>
        <v>0</v>
      </c>
      <c r="Y217" s="28"/>
      <c r="Z217" s="28"/>
      <c r="AA217" s="197" t="str">
        <f t="shared" si="7"/>
        <v/>
      </c>
      <c r="AB217" s="198">
        <f t="shared" si="8"/>
        <v>0</v>
      </c>
      <c r="AC217" s="28"/>
      <c r="AD217" s="28"/>
      <c r="AE217" s="28"/>
      <c r="AR217" s="160" t="s">
        <v>174</v>
      </c>
      <c r="AT217" s="160" t="s">
        <v>170</v>
      </c>
      <c r="AU217" s="160" t="s">
        <v>86</v>
      </c>
      <c r="AY217" s="16" t="s">
        <v>152</v>
      </c>
      <c r="BE217" s="161">
        <f>IF(O217="základní",K217,0)</f>
        <v>0</v>
      </c>
      <c r="BF217" s="161">
        <f>IF(O217="snížená",K217,0)</f>
        <v>0</v>
      </c>
      <c r="BG217" s="161">
        <f>IF(O217="zákl. přenesená",K217,0)</f>
        <v>0</v>
      </c>
      <c r="BH217" s="161">
        <f>IF(O217="sníž. přenesená",K217,0)</f>
        <v>0</v>
      </c>
      <c r="BI217" s="161">
        <f>IF(O217="nulová",K217,0)</f>
        <v>0</v>
      </c>
      <c r="BJ217" s="16" t="s">
        <v>84</v>
      </c>
      <c r="BK217" s="161">
        <f>ROUND(P217*H217,2)</f>
        <v>0</v>
      </c>
      <c r="BL217" s="16" t="s">
        <v>159</v>
      </c>
      <c r="BM217" s="160" t="s">
        <v>304</v>
      </c>
    </row>
    <row r="218" spans="1:65" s="2" customFormat="1" ht="19.5" x14ac:dyDescent="0.2">
      <c r="A218" s="28"/>
      <c r="B218" s="29"/>
      <c r="C218" s="28"/>
      <c r="D218" s="162" t="s">
        <v>161</v>
      </c>
      <c r="E218" s="28"/>
      <c r="F218" s="163" t="s">
        <v>210</v>
      </c>
      <c r="G218" s="28"/>
      <c r="H218" s="28"/>
      <c r="I218" s="28"/>
      <c r="J218" s="28"/>
      <c r="K218" s="28"/>
      <c r="L218" s="28"/>
      <c r="M218" s="29"/>
      <c r="N218" s="164"/>
      <c r="O218" s="165"/>
      <c r="P218" s="54"/>
      <c r="Q218" s="54"/>
      <c r="R218" s="54"/>
      <c r="S218" s="54"/>
      <c r="T218" s="54"/>
      <c r="U218" s="54"/>
      <c r="V218" s="54"/>
      <c r="W218" s="54"/>
      <c r="X218" s="55"/>
      <c r="Y218" s="28"/>
      <c r="Z218" s="28"/>
      <c r="AA218" s="197" t="str">
        <f t="shared" si="7"/>
        <v/>
      </c>
      <c r="AB218" s="198" t="str">
        <f t="shared" si="8"/>
        <v/>
      </c>
      <c r="AC218" s="28"/>
      <c r="AD218" s="28"/>
      <c r="AE218" s="28"/>
      <c r="AT218" s="16" t="s">
        <v>161</v>
      </c>
      <c r="AU218" s="16" t="s">
        <v>86</v>
      </c>
    </row>
    <row r="219" spans="1:65" s="2" customFormat="1" ht="16.5" customHeight="1" x14ac:dyDescent="0.2">
      <c r="A219" s="28"/>
      <c r="B219" s="148"/>
      <c r="C219" s="166" t="s">
        <v>305</v>
      </c>
      <c r="D219" s="166" t="s">
        <v>170</v>
      </c>
      <c r="E219" s="167" t="s">
        <v>306</v>
      </c>
      <c r="F219" s="168" t="s">
        <v>307</v>
      </c>
      <c r="G219" s="169" t="s">
        <v>157</v>
      </c>
      <c r="H219" s="170">
        <v>1</v>
      </c>
      <c r="I219" s="285">
        <v>0</v>
      </c>
      <c r="J219" s="172"/>
      <c r="K219" s="171">
        <f>ROUND(P219*H219,2)</f>
        <v>0</v>
      </c>
      <c r="L219" s="168" t="s">
        <v>1</v>
      </c>
      <c r="M219" s="173"/>
      <c r="N219" s="174" t="s">
        <v>1</v>
      </c>
      <c r="O219" s="156" t="s">
        <v>40</v>
      </c>
      <c r="P219" s="157">
        <f>I219+J219</f>
        <v>0</v>
      </c>
      <c r="Q219" s="157">
        <f>ROUND(I219*H219,2)</f>
        <v>0</v>
      </c>
      <c r="R219" s="157">
        <f>ROUND(J219*H219,2)</f>
        <v>0</v>
      </c>
      <c r="S219" s="158">
        <v>0</v>
      </c>
      <c r="T219" s="158">
        <f>S219*H219</f>
        <v>0</v>
      </c>
      <c r="U219" s="158">
        <v>0</v>
      </c>
      <c r="V219" s="158">
        <f>U219*H219</f>
        <v>0</v>
      </c>
      <c r="W219" s="158">
        <v>0</v>
      </c>
      <c r="X219" s="159">
        <f>W219*H219</f>
        <v>0</v>
      </c>
      <c r="Y219" s="28"/>
      <c r="Z219" s="28"/>
      <c r="AA219" s="197" t="str">
        <f t="shared" si="7"/>
        <v/>
      </c>
      <c r="AB219" s="198">
        <f t="shared" si="8"/>
        <v>0</v>
      </c>
      <c r="AC219" s="28"/>
      <c r="AD219" s="28"/>
      <c r="AE219" s="28"/>
      <c r="AR219" s="160" t="s">
        <v>174</v>
      </c>
      <c r="AT219" s="160" t="s">
        <v>170</v>
      </c>
      <c r="AU219" s="160" t="s">
        <v>86</v>
      </c>
      <c r="AY219" s="16" t="s">
        <v>152</v>
      </c>
      <c r="BE219" s="161">
        <f>IF(O219="základní",K219,0)</f>
        <v>0</v>
      </c>
      <c r="BF219" s="161">
        <f>IF(O219="snížená",K219,0)</f>
        <v>0</v>
      </c>
      <c r="BG219" s="161">
        <f>IF(O219="zákl. přenesená",K219,0)</f>
        <v>0</v>
      </c>
      <c r="BH219" s="161">
        <f>IF(O219="sníž. přenesená",K219,0)</f>
        <v>0</v>
      </c>
      <c r="BI219" s="161">
        <f>IF(O219="nulová",K219,0)</f>
        <v>0</v>
      </c>
      <c r="BJ219" s="16" t="s">
        <v>84</v>
      </c>
      <c r="BK219" s="161">
        <f>ROUND(P219*H219,2)</f>
        <v>0</v>
      </c>
      <c r="BL219" s="16" t="s">
        <v>159</v>
      </c>
      <c r="BM219" s="160" t="s">
        <v>308</v>
      </c>
    </row>
    <row r="220" spans="1:65" s="2" customFormat="1" ht="19.5" x14ac:dyDescent="0.2">
      <c r="A220" s="28"/>
      <c r="B220" s="29"/>
      <c r="C220" s="28"/>
      <c r="D220" s="162" t="s">
        <v>161</v>
      </c>
      <c r="E220" s="28"/>
      <c r="F220" s="163" t="s">
        <v>210</v>
      </c>
      <c r="G220" s="28"/>
      <c r="H220" s="28"/>
      <c r="I220" s="28"/>
      <c r="J220" s="28"/>
      <c r="K220" s="28"/>
      <c r="L220" s="28"/>
      <c r="M220" s="29"/>
      <c r="N220" s="164"/>
      <c r="O220" s="165"/>
      <c r="P220" s="54"/>
      <c r="Q220" s="54"/>
      <c r="R220" s="54"/>
      <c r="S220" s="54"/>
      <c r="T220" s="54"/>
      <c r="U220" s="54"/>
      <c r="V220" s="54"/>
      <c r="W220" s="54"/>
      <c r="X220" s="55"/>
      <c r="Y220" s="28"/>
      <c r="Z220" s="28"/>
      <c r="AA220" s="197" t="str">
        <f t="shared" si="7"/>
        <v/>
      </c>
      <c r="AB220" s="198" t="str">
        <f t="shared" si="8"/>
        <v/>
      </c>
      <c r="AC220" s="28"/>
      <c r="AD220" s="28"/>
      <c r="AE220" s="28"/>
      <c r="AT220" s="16" t="s">
        <v>161</v>
      </c>
      <c r="AU220" s="16" t="s">
        <v>86</v>
      </c>
    </row>
    <row r="221" spans="1:65" s="2" customFormat="1" ht="16.5" customHeight="1" x14ac:dyDescent="0.2">
      <c r="A221" s="28"/>
      <c r="B221" s="148"/>
      <c r="C221" s="166" t="s">
        <v>309</v>
      </c>
      <c r="D221" s="166" t="s">
        <v>170</v>
      </c>
      <c r="E221" s="167" t="s">
        <v>310</v>
      </c>
      <c r="F221" s="168" t="s">
        <v>311</v>
      </c>
      <c r="G221" s="169" t="s">
        <v>157</v>
      </c>
      <c r="H221" s="170">
        <v>2</v>
      </c>
      <c r="I221" s="285">
        <v>0</v>
      </c>
      <c r="J221" s="172"/>
      <c r="K221" s="171">
        <f>ROUND(P221*H221,2)</f>
        <v>0</v>
      </c>
      <c r="L221" s="168" t="s">
        <v>1</v>
      </c>
      <c r="M221" s="173"/>
      <c r="N221" s="174" t="s">
        <v>1</v>
      </c>
      <c r="O221" s="156" t="s">
        <v>40</v>
      </c>
      <c r="P221" s="157">
        <f>I221+J221</f>
        <v>0</v>
      </c>
      <c r="Q221" s="157">
        <f>ROUND(I221*H221,2)</f>
        <v>0</v>
      </c>
      <c r="R221" s="157">
        <f>ROUND(J221*H221,2)</f>
        <v>0</v>
      </c>
      <c r="S221" s="158">
        <v>0</v>
      </c>
      <c r="T221" s="158">
        <f>S221*H221</f>
        <v>0</v>
      </c>
      <c r="U221" s="158">
        <v>0</v>
      </c>
      <c r="V221" s="158">
        <f>U221*H221</f>
        <v>0</v>
      </c>
      <c r="W221" s="158">
        <v>0</v>
      </c>
      <c r="X221" s="159">
        <f>W221*H221</f>
        <v>0</v>
      </c>
      <c r="Y221" s="28"/>
      <c r="Z221" s="28"/>
      <c r="AA221" s="197" t="str">
        <f t="shared" si="7"/>
        <v/>
      </c>
      <c r="AB221" s="198">
        <f t="shared" si="8"/>
        <v>0</v>
      </c>
      <c r="AC221" s="28"/>
      <c r="AD221" s="28"/>
      <c r="AE221" s="28"/>
      <c r="AR221" s="160" t="s">
        <v>174</v>
      </c>
      <c r="AT221" s="160" t="s">
        <v>170</v>
      </c>
      <c r="AU221" s="160" t="s">
        <v>86</v>
      </c>
      <c r="AY221" s="16" t="s">
        <v>152</v>
      </c>
      <c r="BE221" s="161">
        <f>IF(O221="základní",K221,0)</f>
        <v>0</v>
      </c>
      <c r="BF221" s="161">
        <f>IF(O221="snížená",K221,0)</f>
        <v>0</v>
      </c>
      <c r="BG221" s="161">
        <f>IF(O221="zákl. přenesená",K221,0)</f>
        <v>0</v>
      </c>
      <c r="BH221" s="161">
        <f>IF(O221="sníž. přenesená",K221,0)</f>
        <v>0</v>
      </c>
      <c r="BI221" s="161">
        <f>IF(O221="nulová",K221,0)</f>
        <v>0</v>
      </c>
      <c r="BJ221" s="16" t="s">
        <v>84</v>
      </c>
      <c r="BK221" s="161">
        <f>ROUND(P221*H221,2)</f>
        <v>0</v>
      </c>
      <c r="BL221" s="16" t="s">
        <v>159</v>
      </c>
      <c r="BM221" s="160" t="s">
        <v>312</v>
      </c>
    </row>
    <row r="222" spans="1:65" s="2" customFormat="1" ht="19.5" x14ac:dyDescent="0.2">
      <c r="A222" s="28"/>
      <c r="B222" s="29"/>
      <c r="C222" s="28"/>
      <c r="D222" s="162" t="s">
        <v>161</v>
      </c>
      <c r="E222" s="28"/>
      <c r="F222" s="163" t="s">
        <v>210</v>
      </c>
      <c r="G222" s="28"/>
      <c r="H222" s="28"/>
      <c r="I222" s="28"/>
      <c r="J222" s="28"/>
      <c r="K222" s="28"/>
      <c r="L222" s="28"/>
      <c r="M222" s="29"/>
      <c r="N222" s="164"/>
      <c r="O222" s="165"/>
      <c r="P222" s="54"/>
      <c r="Q222" s="54"/>
      <c r="R222" s="54"/>
      <c r="S222" s="54"/>
      <c r="T222" s="54"/>
      <c r="U222" s="54"/>
      <c r="V222" s="54"/>
      <c r="W222" s="54"/>
      <c r="X222" s="55"/>
      <c r="Y222" s="28"/>
      <c r="Z222" s="28"/>
      <c r="AA222" s="197" t="str">
        <f t="shared" si="7"/>
        <v/>
      </c>
      <c r="AB222" s="198" t="str">
        <f t="shared" si="8"/>
        <v/>
      </c>
      <c r="AC222" s="28"/>
      <c r="AD222" s="28"/>
      <c r="AE222" s="28"/>
      <c r="AT222" s="16" t="s">
        <v>161</v>
      </c>
      <c r="AU222" s="16" t="s">
        <v>86</v>
      </c>
    </row>
    <row r="223" spans="1:65" s="2" customFormat="1" ht="16.5" customHeight="1" x14ac:dyDescent="0.2">
      <c r="A223" s="28"/>
      <c r="B223" s="148"/>
      <c r="C223" s="166" t="s">
        <v>313</v>
      </c>
      <c r="D223" s="166" t="s">
        <v>170</v>
      </c>
      <c r="E223" s="167" t="s">
        <v>314</v>
      </c>
      <c r="F223" s="168" t="s">
        <v>315</v>
      </c>
      <c r="G223" s="169" t="s">
        <v>157</v>
      </c>
      <c r="H223" s="170">
        <v>2</v>
      </c>
      <c r="I223" s="285">
        <v>0</v>
      </c>
      <c r="J223" s="172"/>
      <c r="K223" s="171">
        <f>ROUND(P223*H223,2)</f>
        <v>0</v>
      </c>
      <c r="L223" s="168" t="s">
        <v>1</v>
      </c>
      <c r="M223" s="173"/>
      <c r="N223" s="174" t="s">
        <v>1</v>
      </c>
      <c r="O223" s="156" t="s">
        <v>40</v>
      </c>
      <c r="P223" s="157">
        <f>I223+J223</f>
        <v>0</v>
      </c>
      <c r="Q223" s="157">
        <f>ROUND(I223*H223,2)</f>
        <v>0</v>
      </c>
      <c r="R223" s="157">
        <f>ROUND(J223*H223,2)</f>
        <v>0</v>
      </c>
      <c r="S223" s="158">
        <v>0</v>
      </c>
      <c r="T223" s="158">
        <f>S223*H223</f>
        <v>0</v>
      </c>
      <c r="U223" s="158">
        <v>0</v>
      </c>
      <c r="V223" s="158">
        <f>U223*H223</f>
        <v>0</v>
      </c>
      <c r="W223" s="158">
        <v>0</v>
      </c>
      <c r="X223" s="159">
        <f>W223*H223</f>
        <v>0</v>
      </c>
      <c r="Y223" s="28"/>
      <c r="Z223" s="28"/>
      <c r="AA223" s="197" t="str">
        <f t="shared" si="7"/>
        <v/>
      </c>
      <c r="AB223" s="198">
        <f t="shared" si="8"/>
        <v>0</v>
      </c>
      <c r="AC223" s="28"/>
      <c r="AD223" s="28"/>
      <c r="AE223" s="28"/>
      <c r="AR223" s="160" t="s">
        <v>174</v>
      </c>
      <c r="AT223" s="160" t="s">
        <v>170</v>
      </c>
      <c r="AU223" s="160" t="s">
        <v>86</v>
      </c>
      <c r="AY223" s="16" t="s">
        <v>152</v>
      </c>
      <c r="BE223" s="161">
        <f>IF(O223="základní",K223,0)</f>
        <v>0</v>
      </c>
      <c r="BF223" s="161">
        <f>IF(O223="snížená",K223,0)</f>
        <v>0</v>
      </c>
      <c r="BG223" s="161">
        <f>IF(O223="zákl. přenesená",K223,0)</f>
        <v>0</v>
      </c>
      <c r="BH223" s="161">
        <f>IF(O223="sníž. přenesená",K223,0)</f>
        <v>0</v>
      </c>
      <c r="BI223" s="161">
        <f>IF(O223="nulová",K223,0)</f>
        <v>0</v>
      </c>
      <c r="BJ223" s="16" t="s">
        <v>84</v>
      </c>
      <c r="BK223" s="161">
        <f>ROUND(P223*H223,2)</f>
        <v>0</v>
      </c>
      <c r="BL223" s="16" t="s">
        <v>159</v>
      </c>
      <c r="BM223" s="160" t="s">
        <v>316</v>
      </c>
    </row>
    <row r="224" spans="1:65" s="2" customFormat="1" ht="19.5" x14ac:dyDescent="0.2">
      <c r="A224" s="28"/>
      <c r="B224" s="29"/>
      <c r="C224" s="28"/>
      <c r="D224" s="162" t="s">
        <v>161</v>
      </c>
      <c r="E224" s="28"/>
      <c r="F224" s="163" t="s">
        <v>210</v>
      </c>
      <c r="G224" s="28"/>
      <c r="H224" s="28"/>
      <c r="I224" s="28"/>
      <c r="J224" s="28"/>
      <c r="K224" s="28"/>
      <c r="L224" s="28"/>
      <c r="M224" s="29"/>
      <c r="N224" s="164"/>
      <c r="O224" s="165"/>
      <c r="P224" s="54"/>
      <c r="Q224" s="54"/>
      <c r="R224" s="54"/>
      <c r="S224" s="54"/>
      <c r="T224" s="54"/>
      <c r="U224" s="54"/>
      <c r="V224" s="54"/>
      <c r="W224" s="54"/>
      <c r="X224" s="55"/>
      <c r="Y224" s="28"/>
      <c r="Z224" s="28"/>
      <c r="AA224" s="197" t="str">
        <f t="shared" si="7"/>
        <v/>
      </c>
      <c r="AB224" s="198" t="str">
        <f t="shared" si="8"/>
        <v/>
      </c>
      <c r="AC224" s="28"/>
      <c r="AD224" s="28"/>
      <c r="AE224" s="28"/>
      <c r="AT224" s="16" t="s">
        <v>161</v>
      </c>
      <c r="AU224" s="16" t="s">
        <v>86</v>
      </c>
    </row>
    <row r="225" spans="1:65" s="2" customFormat="1" ht="16.5" customHeight="1" x14ac:dyDescent="0.2">
      <c r="A225" s="28"/>
      <c r="B225" s="148"/>
      <c r="C225" s="166" t="s">
        <v>317</v>
      </c>
      <c r="D225" s="166" t="s">
        <v>170</v>
      </c>
      <c r="E225" s="167" t="s">
        <v>318</v>
      </c>
      <c r="F225" s="168" t="s">
        <v>319</v>
      </c>
      <c r="G225" s="169" t="s">
        <v>157</v>
      </c>
      <c r="H225" s="170">
        <v>1</v>
      </c>
      <c r="I225" s="285">
        <v>0</v>
      </c>
      <c r="J225" s="172"/>
      <c r="K225" s="171">
        <f>ROUND(P225*H225,2)</f>
        <v>0</v>
      </c>
      <c r="L225" s="168" t="s">
        <v>1</v>
      </c>
      <c r="M225" s="173"/>
      <c r="N225" s="174" t="s">
        <v>1</v>
      </c>
      <c r="O225" s="156" t="s">
        <v>40</v>
      </c>
      <c r="P225" s="157">
        <f>I225+J225</f>
        <v>0</v>
      </c>
      <c r="Q225" s="157">
        <f>ROUND(I225*H225,2)</f>
        <v>0</v>
      </c>
      <c r="R225" s="157">
        <f>ROUND(J225*H225,2)</f>
        <v>0</v>
      </c>
      <c r="S225" s="158">
        <v>0</v>
      </c>
      <c r="T225" s="158">
        <f>S225*H225</f>
        <v>0</v>
      </c>
      <c r="U225" s="158">
        <v>0</v>
      </c>
      <c r="V225" s="158">
        <f>U225*H225</f>
        <v>0</v>
      </c>
      <c r="W225" s="158">
        <v>0</v>
      </c>
      <c r="X225" s="159">
        <f>W225*H225</f>
        <v>0</v>
      </c>
      <c r="Y225" s="28"/>
      <c r="Z225" s="28"/>
      <c r="AA225" s="197" t="str">
        <f t="shared" si="7"/>
        <v/>
      </c>
      <c r="AB225" s="198">
        <f t="shared" si="8"/>
        <v>0</v>
      </c>
      <c r="AC225" s="28"/>
      <c r="AD225" s="28"/>
      <c r="AE225" s="28"/>
      <c r="AR225" s="160" t="s">
        <v>174</v>
      </c>
      <c r="AT225" s="160" t="s">
        <v>170</v>
      </c>
      <c r="AU225" s="160" t="s">
        <v>86</v>
      </c>
      <c r="AY225" s="16" t="s">
        <v>152</v>
      </c>
      <c r="BE225" s="161">
        <f>IF(O225="základní",K225,0)</f>
        <v>0</v>
      </c>
      <c r="BF225" s="161">
        <f>IF(O225="snížená",K225,0)</f>
        <v>0</v>
      </c>
      <c r="BG225" s="161">
        <f>IF(O225="zákl. přenesená",K225,0)</f>
        <v>0</v>
      </c>
      <c r="BH225" s="161">
        <f>IF(O225="sníž. přenesená",K225,0)</f>
        <v>0</v>
      </c>
      <c r="BI225" s="161">
        <f>IF(O225="nulová",K225,0)</f>
        <v>0</v>
      </c>
      <c r="BJ225" s="16" t="s">
        <v>84</v>
      </c>
      <c r="BK225" s="161">
        <f>ROUND(P225*H225,2)</f>
        <v>0</v>
      </c>
      <c r="BL225" s="16" t="s">
        <v>159</v>
      </c>
      <c r="BM225" s="160" t="s">
        <v>320</v>
      </c>
    </row>
    <row r="226" spans="1:65" s="2" customFormat="1" ht="19.5" x14ac:dyDescent="0.2">
      <c r="A226" s="28"/>
      <c r="B226" s="29"/>
      <c r="C226" s="28"/>
      <c r="D226" s="162" t="s">
        <v>161</v>
      </c>
      <c r="E226" s="28"/>
      <c r="F226" s="163" t="s">
        <v>210</v>
      </c>
      <c r="G226" s="28"/>
      <c r="H226" s="28"/>
      <c r="I226" s="28"/>
      <c r="J226" s="28"/>
      <c r="K226" s="28"/>
      <c r="L226" s="28"/>
      <c r="M226" s="29"/>
      <c r="N226" s="164"/>
      <c r="O226" s="165"/>
      <c r="P226" s="54"/>
      <c r="Q226" s="54"/>
      <c r="R226" s="54"/>
      <c r="S226" s="54"/>
      <c r="T226" s="54"/>
      <c r="U226" s="54"/>
      <c r="V226" s="54"/>
      <c r="W226" s="54"/>
      <c r="X226" s="55"/>
      <c r="Y226" s="28"/>
      <c r="Z226" s="28"/>
      <c r="AA226" s="197" t="str">
        <f t="shared" si="7"/>
        <v/>
      </c>
      <c r="AB226" s="198" t="str">
        <f t="shared" si="8"/>
        <v/>
      </c>
      <c r="AC226" s="28"/>
      <c r="AD226" s="28"/>
      <c r="AE226" s="28"/>
      <c r="AT226" s="16" t="s">
        <v>161</v>
      </c>
      <c r="AU226" s="16" t="s">
        <v>86</v>
      </c>
    </row>
    <row r="227" spans="1:65" s="2" customFormat="1" ht="16.5" customHeight="1" x14ac:dyDescent="0.2">
      <c r="A227" s="28"/>
      <c r="B227" s="148"/>
      <c r="C227" s="166" t="s">
        <v>321</v>
      </c>
      <c r="D227" s="166" t="s">
        <v>170</v>
      </c>
      <c r="E227" s="167" t="s">
        <v>322</v>
      </c>
      <c r="F227" s="168" t="s">
        <v>323</v>
      </c>
      <c r="G227" s="169" t="s">
        <v>157</v>
      </c>
      <c r="H227" s="170">
        <v>1</v>
      </c>
      <c r="I227" s="285">
        <v>0</v>
      </c>
      <c r="J227" s="172"/>
      <c r="K227" s="171">
        <f>ROUND(P227*H227,2)</f>
        <v>0</v>
      </c>
      <c r="L227" s="168" t="s">
        <v>1</v>
      </c>
      <c r="M227" s="173"/>
      <c r="N227" s="174" t="s">
        <v>1</v>
      </c>
      <c r="O227" s="156" t="s">
        <v>40</v>
      </c>
      <c r="P227" s="157">
        <f>I227+J227</f>
        <v>0</v>
      </c>
      <c r="Q227" s="157">
        <f>ROUND(I227*H227,2)</f>
        <v>0</v>
      </c>
      <c r="R227" s="157">
        <f>ROUND(J227*H227,2)</f>
        <v>0</v>
      </c>
      <c r="S227" s="158">
        <v>0</v>
      </c>
      <c r="T227" s="158">
        <f>S227*H227</f>
        <v>0</v>
      </c>
      <c r="U227" s="158">
        <v>0</v>
      </c>
      <c r="V227" s="158">
        <f>U227*H227</f>
        <v>0</v>
      </c>
      <c r="W227" s="158">
        <v>0</v>
      </c>
      <c r="X227" s="159">
        <f>W227*H227</f>
        <v>0</v>
      </c>
      <c r="Y227" s="28"/>
      <c r="Z227" s="28"/>
      <c r="AA227" s="197" t="str">
        <f t="shared" si="7"/>
        <v/>
      </c>
      <c r="AB227" s="198">
        <f t="shared" si="8"/>
        <v>0</v>
      </c>
      <c r="AC227" s="28"/>
      <c r="AD227" s="28"/>
      <c r="AE227" s="28"/>
      <c r="AR227" s="160" t="s">
        <v>174</v>
      </c>
      <c r="AT227" s="160" t="s">
        <v>170</v>
      </c>
      <c r="AU227" s="160" t="s">
        <v>86</v>
      </c>
      <c r="AY227" s="16" t="s">
        <v>152</v>
      </c>
      <c r="BE227" s="161">
        <f>IF(O227="základní",K227,0)</f>
        <v>0</v>
      </c>
      <c r="BF227" s="161">
        <f>IF(O227="snížená",K227,0)</f>
        <v>0</v>
      </c>
      <c r="BG227" s="161">
        <f>IF(O227="zákl. přenesená",K227,0)</f>
        <v>0</v>
      </c>
      <c r="BH227" s="161">
        <f>IF(O227="sníž. přenesená",K227,0)</f>
        <v>0</v>
      </c>
      <c r="BI227" s="161">
        <f>IF(O227="nulová",K227,0)</f>
        <v>0</v>
      </c>
      <c r="BJ227" s="16" t="s">
        <v>84</v>
      </c>
      <c r="BK227" s="161">
        <f>ROUND(P227*H227,2)</f>
        <v>0</v>
      </c>
      <c r="BL227" s="16" t="s">
        <v>159</v>
      </c>
      <c r="BM227" s="160" t="s">
        <v>324</v>
      </c>
    </row>
    <row r="228" spans="1:65" s="2" customFormat="1" ht="19.5" x14ac:dyDescent="0.2">
      <c r="A228" s="28"/>
      <c r="B228" s="29"/>
      <c r="C228" s="28"/>
      <c r="D228" s="162" t="s">
        <v>161</v>
      </c>
      <c r="E228" s="28"/>
      <c r="F228" s="163" t="s">
        <v>210</v>
      </c>
      <c r="G228" s="28"/>
      <c r="H228" s="28"/>
      <c r="I228" s="28"/>
      <c r="J228" s="28"/>
      <c r="K228" s="28"/>
      <c r="L228" s="28"/>
      <c r="M228" s="29"/>
      <c r="N228" s="164"/>
      <c r="O228" s="165"/>
      <c r="P228" s="54"/>
      <c r="Q228" s="54"/>
      <c r="R228" s="54"/>
      <c r="S228" s="54"/>
      <c r="T228" s="54"/>
      <c r="U228" s="54"/>
      <c r="V228" s="54"/>
      <c r="W228" s="54"/>
      <c r="X228" s="55"/>
      <c r="Y228" s="28"/>
      <c r="Z228" s="28"/>
      <c r="AA228" s="197" t="str">
        <f t="shared" ref="AA228:AA235" si="9">IFERROR(IF(FIND("
nezpůsobilé",$F229)&gt;1,$K228,0),"")</f>
        <v/>
      </c>
      <c r="AB228" s="198" t="str">
        <f t="shared" ref="AB228:AB235" si="10">IFERROR(IF(FIND("
způsobilé",$F229)&gt;1,$K228,0),"")</f>
        <v/>
      </c>
      <c r="AC228" s="28"/>
      <c r="AD228" s="28"/>
      <c r="AE228" s="28"/>
      <c r="AT228" s="16" t="s">
        <v>161</v>
      </c>
      <c r="AU228" s="16" t="s">
        <v>86</v>
      </c>
    </row>
    <row r="229" spans="1:65" s="2" customFormat="1" ht="16.5" customHeight="1" x14ac:dyDescent="0.2">
      <c r="A229" s="28"/>
      <c r="B229" s="148"/>
      <c r="C229" s="166" t="s">
        <v>325</v>
      </c>
      <c r="D229" s="166" t="s">
        <v>170</v>
      </c>
      <c r="E229" s="167" t="s">
        <v>326</v>
      </c>
      <c r="F229" s="168" t="s">
        <v>327</v>
      </c>
      <c r="G229" s="169" t="s">
        <v>157</v>
      </c>
      <c r="H229" s="170">
        <v>1</v>
      </c>
      <c r="I229" s="285">
        <v>0</v>
      </c>
      <c r="J229" s="172"/>
      <c r="K229" s="171">
        <f>ROUND(P229*H229,2)</f>
        <v>0</v>
      </c>
      <c r="L229" s="168" t="s">
        <v>1</v>
      </c>
      <c r="M229" s="173"/>
      <c r="N229" s="174" t="s">
        <v>1</v>
      </c>
      <c r="O229" s="156" t="s">
        <v>40</v>
      </c>
      <c r="P229" s="157">
        <f>I229+J229</f>
        <v>0</v>
      </c>
      <c r="Q229" s="157">
        <f>ROUND(I229*H229,2)</f>
        <v>0</v>
      </c>
      <c r="R229" s="157">
        <f>ROUND(J229*H229,2)</f>
        <v>0</v>
      </c>
      <c r="S229" s="158">
        <v>0</v>
      </c>
      <c r="T229" s="158">
        <f>S229*H229</f>
        <v>0</v>
      </c>
      <c r="U229" s="158">
        <v>0</v>
      </c>
      <c r="V229" s="158">
        <f>U229*H229</f>
        <v>0</v>
      </c>
      <c r="W229" s="158">
        <v>0</v>
      </c>
      <c r="X229" s="159">
        <f>W229*H229</f>
        <v>0</v>
      </c>
      <c r="Y229" s="28"/>
      <c r="Z229" s="28"/>
      <c r="AA229" s="197" t="str">
        <f t="shared" si="9"/>
        <v/>
      </c>
      <c r="AB229" s="198">
        <f t="shared" si="10"/>
        <v>0</v>
      </c>
      <c r="AC229" s="28"/>
      <c r="AD229" s="28"/>
      <c r="AE229" s="28"/>
      <c r="AR229" s="160" t="s">
        <v>174</v>
      </c>
      <c r="AT229" s="160" t="s">
        <v>170</v>
      </c>
      <c r="AU229" s="160" t="s">
        <v>86</v>
      </c>
      <c r="AY229" s="16" t="s">
        <v>152</v>
      </c>
      <c r="BE229" s="161">
        <f>IF(O229="základní",K229,0)</f>
        <v>0</v>
      </c>
      <c r="BF229" s="161">
        <f>IF(O229="snížená",K229,0)</f>
        <v>0</v>
      </c>
      <c r="BG229" s="161">
        <f>IF(O229="zákl. přenesená",K229,0)</f>
        <v>0</v>
      </c>
      <c r="BH229" s="161">
        <f>IF(O229="sníž. přenesená",K229,0)</f>
        <v>0</v>
      </c>
      <c r="BI229" s="161">
        <f>IF(O229="nulová",K229,0)</f>
        <v>0</v>
      </c>
      <c r="BJ229" s="16" t="s">
        <v>84</v>
      </c>
      <c r="BK229" s="161">
        <f>ROUND(P229*H229,2)</f>
        <v>0</v>
      </c>
      <c r="BL229" s="16" t="s">
        <v>159</v>
      </c>
      <c r="BM229" s="160" t="s">
        <v>328</v>
      </c>
    </row>
    <row r="230" spans="1:65" s="2" customFormat="1" ht="19.5" x14ac:dyDescent="0.2">
      <c r="A230" s="28"/>
      <c r="B230" s="29"/>
      <c r="C230" s="28"/>
      <c r="D230" s="162" t="s">
        <v>161</v>
      </c>
      <c r="E230" s="28"/>
      <c r="F230" s="163" t="s">
        <v>210</v>
      </c>
      <c r="G230" s="28"/>
      <c r="H230" s="28"/>
      <c r="I230" s="28"/>
      <c r="J230" s="28"/>
      <c r="K230" s="28"/>
      <c r="L230" s="28"/>
      <c r="M230" s="29"/>
      <c r="N230" s="164"/>
      <c r="O230" s="165"/>
      <c r="P230" s="54"/>
      <c r="Q230" s="54"/>
      <c r="R230" s="54"/>
      <c r="S230" s="54"/>
      <c r="T230" s="54"/>
      <c r="U230" s="54"/>
      <c r="V230" s="54"/>
      <c r="W230" s="54"/>
      <c r="X230" s="55"/>
      <c r="Y230" s="28"/>
      <c r="Z230" s="28"/>
      <c r="AA230" s="197" t="str">
        <f t="shared" si="9"/>
        <v/>
      </c>
      <c r="AB230" s="198" t="str">
        <f t="shared" si="10"/>
        <v/>
      </c>
      <c r="AC230" s="28"/>
      <c r="AD230" s="28"/>
      <c r="AE230" s="28"/>
      <c r="AT230" s="16" t="s">
        <v>161</v>
      </c>
      <c r="AU230" s="16" t="s">
        <v>86</v>
      </c>
    </row>
    <row r="231" spans="1:65" s="2" customFormat="1" ht="16.5" customHeight="1" x14ac:dyDescent="0.2">
      <c r="A231" s="28"/>
      <c r="B231" s="148"/>
      <c r="C231" s="166" t="s">
        <v>329</v>
      </c>
      <c r="D231" s="166" t="s">
        <v>170</v>
      </c>
      <c r="E231" s="167" t="s">
        <v>330</v>
      </c>
      <c r="F231" s="168" t="s">
        <v>331</v>
      </c>
      <c r="G231" s="169" t="s">
        <v>157</v>
      </c>
      <c r="H231" s="170">
        <v>1</v>
      </c>
      <c r="I231" s="285">
        <v>0</v>
      </c>
      <c r="J231" s="172"/>
      <c r="K231" s="171">
        <f>ROUND(P231*H231,2)</f>
        <v>0</v>
      </c>
      <c r="L231" s="168" t="s">
        <v>1</v>
      </c>
      <c r="M231" s="173"/>
      <c r="N231" s="174" t="s">
        <v>1</v>
      </c>
      <c r="O231" s="156" t="s">
        <v>40</v>
      </c>
      <c r="P231" s="157">
        <f>I231+J231</f>
        <v>0</v>
      </c>
      <c r="Q231" s="157">
        <f>ROUND(I231*H231,2)</f>
        <v>0</v>
      </c>
      <c r="R231" s="157">
        <f>ROUND(J231*H231,2)</f>
        <v>0</v>
      </c>
      <c r="S231" s="158">
        <v>0</v>
      </c>
      <c r="T231" s="158">
        <f>S231*H231</f>
        <v>0</v>
      </c>
      <c r="U231" s="158">
        <v>0</v>
      </c>
      <c r="V231" s="158">
        <f>U231*H231</f>
        <v>0</v>
      </c>
      <c r="W231" s="158">
        <v>0</v>
      </c>
      <c r="X231" s="159">
        <f>W231*H231</f>
        <v>0</v>
      </c>
      <c r="Y231" s="28"/>
      <c r="Z231" s="28"/>
      <c r="AA231" s="197" t="str">
        <f t="shared" si="9"/>
        <v/>
      </c>
      <c r="AB231" s="198">
        <f t="shared" si="10"/>
        <v>0</v>
      </c>
      <c r="AC231" s="28"/>
      <c r="AD231" s="28"/>
      <c r="AE231" s="28"/>
      <c r="AR231" s="160" t="s">
        <v>174</v>
      </c>
      <c r="AT231" s="160" t="s">
        <v>170</v>
      </c>
      <c r="AU231" s="160" t="s">
        <v>86</v>
      </c>
      <c r="AY231" s="16" t="s">
        <v>152</v>
      </c>
      <c r="BE231" s="161">
        <f>IF(O231="základní",K231,0)</f>
        <v>0</v>
      </c>
      <c r="BF231" s="161">
        <f>IF(O231="snížená",K231,0)</f>
        <v>0</v>
      </c>
      <c r="BG231" s="161">
        <f>IF(O231="zákl. přenesená",K231,0)</f>
        <v>0</v>
      </c>
      <c r="BH231" s="161">
        <f>IF(O231="sníž. přenesená",K231,0)</f>
        <v>0</v>
      </c>
      <c r="BI231" s="161">
        <f>IF(O231="nulová",K231,0)</f>
        <v>0</v>
      </c>
      <c r="BJ231" s="16" t="s">
        <v>84</v>
      </c>
      <c r="BK231" s="161">
        <f>ROUND(P231*H231,2)</f>
        <v>0</v>
      </c>
      <c r="BL231" s="16" t="s">
        <v>159</v>
      </c>
      <c r="BM231" s="160" t="s">
        <v>332</v>
      </c>
    </row>
    <row r="232" spans="1:65" s="2" customFormat="1" ht="19.5" x14ac:dyDescent="0.2">
      <c r="A232" s="28"/>
      <c r="B232" s="29"/>
      <c r="C232" s="28"/>
      <c r="D232" s="162" t="s">
        <v>161</v>
      </c>
      <c r="E232" s="28"/>
      <c r="F232" s="163" t="s">
        <v>210</v>
      </c>
      <c r="G232" s="28"/>
      <c r="H232" s="28"/>
      <c r="I232" s="28"/>
      <c r="J232" s="28"/>
      <c r="K232" s="28"/>
      <c r="L232" s="28"/>
      <c r="M232" s="29"/>
      <c r="N232" s="164"/>
      <c r="O232" s="165"/>
      <c r="P232" s="54"/>
      <c r="Q232" s="54"/>
      <c r="R232" s="54"/>
      <c r="S232" s="54"/>
      <c r="T232" s="54"/>
      <c r="U232" s="54"/>
      <c r="V232" s="54"/>
      <c r="W232" s="54"/>
      <c r="X232" s="55"/>
      <c r="Y232" s="28"/>
      <c r="Z232" s="28"/>
      <c r="AA232" s="197" t="str">
        <f t="shared" si="9"/>
        <v/>
      </c>
      <c r="AB232" s="198" t="str">
        <f t="shared" si="10"/>
        <v/>
      </c>
      <c r="AC232" s="28"/>
      <c r="AD232" s="28"/>
      <c r="AE232" s="28"/>
      <c r="AT232" s="16" t="s">
        <v>161</v>
      </c>
      <c r="AU232" s="16" t="s">
        <v>86</v>
      </c>
    </row>
    <row r="233" spans="1:65" s="2" customFormat="1" ht="16.5" customHeight="1" x14ac:dyDescent="0.2">
      <c r="A233" s="28"/>
      <c r="B233" s="148"/>
      <c r="C233" s="166" t="s">
        <v>333</v>
      </c>
      <c r="D233" s="166" t="s">
        <v>170</v>
      </c>
      <c r="E233" s="167" t="s">
        <v>334</v>
      </c>
      <c r="F233" s="168" t="s">
        <v>335</v>
      </c>
      <c r="G233" s="169" t="s">
        <v>157</v>
      </c>
      <c r="H233" s="170">
        <v>1</v>
      </c>
      <c r="I233" s="285">
        <v>0</v>
      </c>
      <c r="J233" s="172"/>
      <c r="K233" s="171">
        <f>ROUND(P233*H233,2)</f>
        <v>0</v>
      </c>
      <c r="L233" s="168" t="s">
        <v>1</v>
      </c>
      <c r="M233" s="173"/>
      <c r="N233" s="174" t="s">
        <v>1</v>
      </c>
      <c r="O233" s="156" t="s">
        <v>40</v>
      </c>
      <c r="P233" s="157">
        <f>I233+J233</f>
        <v>0</v>
      </c>
      <c r="Q233" s="157">
        <f>ROUND(I233*H233,2)</f>
        <v>0</v>
      </c>
      <c r="R233" s="157">
        <f>ROUND(J233*H233,2)</f>
        <v>0</v>
      </c>
      <c r="S233" s="158">
        <v>0</v>
      </c>
      <c r="T233" s="158">
        <f>S233*H233</f>
        <v>0</v>
      </c>
      <c r="U233" s="158">
        <v>0</v>
      </c>
      <c r="V233" s="158">
        <f>U233*H233</f>
        <v>0</v>
      </c>
      <c r="W233" s="158">
        <v>0</v>
      </c>
      <c r="X233" s="159">
        <f>W233*H233</f>
        <v>0</v>
      </c>
      <c r="Y233" s="28"/>
      <c r="Z233" s="28"/>
      <c r="AA233" s="197" t="str">
        <f t="shared" si="9"/>
        <v/>
      </c>
      <c r="AB233" s="198">
        <f t="shared" si="10"/>
        <v>0</v>
      </c>
      <c r="AC233" s="28"/>
      <c r="AD233" s="28"/>
      <c r="AE233" s="28"/>
      <c r="AR233" s="160" t="s">
        <v>174</v>
      </c>
      <c r="AT233" s="160" t="s">
        <v>170</v>
      </c>
      <c r="AU233" s="160" t="s">
        <v>86</v>
      </c>
      <c r="AY233" s="16" t="s">
        <v>152</v>
      </c>
      <c r="BE233" s="161">
        <f>IF(O233="základní",K233,0)</f>
        <v>0</v>
      </c>
      <c r="BF233" s="161">
        <f>IF(O233="snížená",K233,0)</f>
        <v>0</v>
      </c>
      <c r="BG233" s="161">
        <f>IF(O233="zákl. přenesená",K233,0)</f>
        <v>0</v>
      </c>
      <c r="BH233" s="161">
        <f>IF(O233="sníž. přenesená",K233,0)</f>
        <v>0</v>
      </c>
      <c r="BI233" s="161">
        <f>IF(O233="nulová",K233,0)</f>
        <v>0</v>
      </c>
      <c r="BJ233" s="16" t="s">
        <v>84</v>
      </c>
      <c r="BK233" s="161">
        <f>ROUND(P233*H233,2)</f>
        <v>0</v>
      </c>
      <c r="BL233" s="16" t="s">
        <v>159</v>
      </c>
      <c r="BM233" s="160" t="s">
        <v>336</v>
      </c>
    </row>
    <row r="234" spans="1:65" s="2" customFormat="1" ht="19.5" x14ac:dyDescent="0.2">
      <c r="A234" s="28"/>
      <c r="B234" s="29"/>
      <c r="C234" s="28"/>
      <c r="D234" s="162" t="s">
        <v>161</v>
      </c>
      <c r="E234" s="28"/>
      <c r="F234" s="163" t="s">
        <v>210</v>
      </c>
      <c r="G234" s="28"/>
      <c r="H234" s="28"/>
      <c r="I234" s="28"/>
      <c r="J234" s="28"/>
      <c r="K234" s="28"/>
      <c r="L234" s="28"/>
      <c r="M234" s="29"/>
      <c r="N234" s="164"/>
      <c r="O234" s="165"/>
      <c r="P234" s="54"/>
      <c r="Q234" s="54"/>
      <c r="R234" s="54"/>
      <c r="S234" s="54"/>
      <c r="T234" s="54"/>
      <c r="U234" s="54"/>
      <c r="V234" s="54"/>
      <c r="W234" s="54"/>
      <c r="X234" s="55"/>
      <c r="Y234" s="28"/>
      <c r="Z234" s="28"/>
      <c r="AA234" s="197" t="str">
        <f t="shared" si="9"/>
        <v/>
      </c>
      <c r="AB234" s="198" t="str">
        <f t="shared" si="10"/>
        <v/>
      </c>
      <c r="AC234" s="28"/>
      <c r="AD234" s="28"/>
      <c r="AE234" s="28"/>
      <c r="AT234" s="16" t="s">
        <v>161</v>
      </c>
      <c r="AU234" s="16" t="s">
        <v>86</v>
      </c>
    </row>
    <row r="235" spans="1:65" s="2" customFormat="1" ht="16.5" customHeight="1" x14ac:dyDescent="0.2">
      <c r="A235" s="28"/>
      <c r="B235" s="148"/>
      <c r="C235" s="166" t="s">
        <v>337</v>
      </c>
      <c r="D235" s="166" t="s">
        <v>170</v>
      </c>
      <c r="E235" s="167" t="s">
        <v>338</v>
      </c>
      <c r="F235" s="168" t="s">
        <v>339</v>
      </c>
      <c r="G235" s="169" t="s">
        <v>157</v>
      </c>
      <c r="H235" s="170">
        <v>1</v>
      </c>
      <c r="I235" s="285">
        <v>0</v>
      </c>
      <c r="J235" s="172"/>
      <c r="K235" s="171">
        <f>ROUND(P235*H235,2)</f>
        <v>0</v>
      </c>
      <c r="L235" s="168" t="s">
        <v>1</v>
      </c>
      <c r="M235" s="173"/>
      <c r="N235" s="174" t="s">
        <v>1</v>
      </c>
      <c r="O235" s="156" t="s">
        <v>40</v>
      </c>
      <c r="P235" s="157">
        <f>I235+J235</f>
        <v>0</v>
      </c>
      <c r="Q235" s="157">
        <f>ROUND(I235*H235,2)</f>
        <v>0</v>
      </c>
      <c r="R235" s="157">
        <f>ROUND(J235*H235,2)</f>
        <v>0</v>
      </c>
      <c r="S235" s="158">
        <v>0</v>
      </c>
      <c r="T235" s="158">
        <f>S235*H235</f>
        <v>0</v>
      </c>
      <c r="U235" s="158">
        <v>0</v>
      </c>
      <c r="V235" s="158">
        <f>U235*H235</f>
        <v>0</v>
      </c>
      <c r="W235" s="158">
        <v>0</v>
      </c>
      <c r="X235" s="159">
        <f>W235*H235</f>
        <v>0</v>
      </c>
      <c r="Y235" s="28"/>
      <c r="Z235" s="28"/>
      <c r="AA235" s="197" t="str">
        <f t="shared" si="9"/>
        <v/>
      </c>
      <c r="AB235" s="198">
        <f t="shared" si="10"/>
        <v>0</v>
      </c>
      <c r="AC235" s="28"/>
      <c r="AD235" s="28"/>
      <c r="AE235" s="28"/>
      <c r="AR235" s="160" t="s">
        <v>174</v>
      </c>
      <c r="AT235" s="160" t="s">
        <v>170</v>
      </c>
      <c r="AU235" s="160" t="s">
        <v>86</v>
      </c>
      <c r="AY235" s="16" t="s">
        <v>152</v>
      </c>
      <c r="BE235" s="161">
        <f>IF(O235="základní",K235,0)</f>
        <v>0</v>
      </c>
      <c r="BF235" s="161">
        <f>IF(O235="snížená",K235,0)</f>
        <v>0</v>
      </c>
      <c r="BG235" s="161">
        <f>IF(O235="zákl. přenesená",K235,0)</f>
        <v>0</v>
      </c>
      <c r="BH235" s="161">
        <f>IF(O235="sníž. přenesená",K235,0)</f>
        <v>0</v>
      </c>
      <c r="BI235" s="161">
        <f>IF(O235="nulová",K235,0)</f>
        <v>0</v>
      </c>
      <c r="BJ235" s="16" t="s">
        <v>84</v>
      </c>
      <c r="BK235" s="161">
        <f>ROUND(P235*H235,2)</f>
        <v>0</v>
      </c>
      <c r="BL235" s="16" t="s">
        <v>159</v>
      </c>
      <c r="BM235" s="160" t="s">
        <v>340</v>
      </c>
    </row>
    <row r="236" spans="1:65" s="2" customFormat="1" ht="19.5" x14ac:dyDescent="0.2">
      <c r="A236" s="28"/>
      <c r="B236" s="29"/>
      <c r="C236" s="28"/>
      <c r="D236" s="162" t="s">
        <v>161</v>
      </c>
      <c r="E236" s="28"/>
      <c r="F236" s="163" t="s">
        <v>210</v>
      </c>
      <c r="G236" s="28"/>
      <c r="H236" s="28"/>
      <c r="I236" s="28"/>
      <c r="J236" s="28"/>
      <c r="K236" s="28"/>
      <c r="L236" s="28"/>
      <c r="M236" s="29"/>
      <c r="N236" s="164"/>
      <c r="O236" s="165"/>
      <c r="P236" s="54"/>
      <c r="Q236" s="54"/>
      <c r="R236" s="54"/>
      <c r="S236" s="54"/>
      <c r="T236" s="54"/>
      <c r="U236" s="54"/>
      <c r="V236" s="54"/>
      <c r="W236" s="54"/>
      <c r="X236" s="55"/>
      <c r="Y236" s="28"/>
      <c r="Z236" s="28"/>
      <c r="AA236" s="197" t="str">
        <f t="shared" ref="AA236:AA240" si="11">IFERROR(IF(FIND("
nezpůsobilé",$F237)&gt;1,$K236,0),"")</f>
        <v/>
      </c>
      <c r="AB236" s="198" t="str">
        <f t="shared" ref="AB236:AB240" si="12">IFERROR(IF(FIND("
způsobilé",$F237)&gt;1,$K236,0),"")</f>
        <v/>
      </c>
      <c r="AC236" s="28"/>
      <c r="AD236" s="28"/>
      <c r="AE236" s="28"/>
      <c r="AT236" s="16" t="s">
        <v>161</v>
      </c>
      <c r="AU236" s="16" t="s">
        <v>86</v>
      </c>
    </row>
    <row r="237" spans="1:65" s="2" customFormat="1" ht="16.5" customHeight="1" x14ac:dyDescent="0.2">
      <c r="A237" s="28"/>
      <c r="B237" s="148"/>
      <c r="C237" s="166" t="s">
        <v>341</v>
      </c>
      <c r="D237" s="166" t="s">
        <v>170</v>
      </c>
      <c r="E237" s="167" t="s">
        <v>342</v>
      </c>
      <c r="F237" s="168" t="s">
        <v>343</v>
      </c>
      <c r="G237" s="169" t="s">
        <v>157</v>
      </c>
      <c r="H237" s="170">
        <v>2</v>
      </c>
      <c r="I237" s="285">
        <v>0</v>
      </c>
      <c r="J237" s="172"/>
      <c r="K237" s="171">
        <f>ROUND(P237*H237,2)</f>
        <v>0</v>
      </c>
      <c r="L237" s="168" t="s">
        <v>1</v>
      </c>
      <c r="M237" s="173"/>
      <c r="N237" s="174" t="s">
        <v>1</v>
      </c>
      <c r="O237" s="156" t="s">
        <v>40</v>
      </c>
      <c r="P237" s="157">
        <f>I237+J237</f>
        <v>0</v>
      </c>
      <c r="Q237" s="157">
        <f>ROUND(I237*H237,2)</f>
        <v>0</v>
      </c>
      <c r="R237" s="157">
        <f>ROUND(J237*H237,2)</f>
        <v>0</v>
      </c>
      <c r="S237" s="158">
        <v>0</v>
      </c>
      <c r="T237" s="158">
        <f>S237*H237</f>
        <v>0</v>
      </c>
      <c r="U237" s="158">
        <v>0</v>
      </c>
      <c r="V237" s="158">
        <f>U237*H237</f>
        <v>0</v>
      </c>
      <c r="W237" s="158">
        <v>0</v>
      </c>
      <c r="X237" s="159">
        <f>W237*H237</f>
        <v>0</v>
      </c>
      <c r="Y237" s="28"/>
      <c r="Z237" s="28"/>
      <c r="AA237" s="197">
        <f t="shared" si="11"/>
        <v>0</v>
      </c>
      <c r="AB237" s="198" t="str">
        <f t="shared" si="12"/>
        <v/>
      </c>
      <c r="AC237" s="28"/>
      <c r="AD237" s="28"/>
      <c r="AE237" s="28"/>
      <c r="AR237" s="160" t="s">
        <v>174</v>
      </c>
      <c r="AT237" s="160" t="s">
        <v>170</v>
      </c>
      <c r="AU237" s="160" t="s">
        <v>86</v>
      </c>
      <c r="AY237" s="16" t="s">
        <v>152</v>
      </c>
      <c r="BE237" s="161">
        <f>IF(O237="základní",K237,0)</f>
        <v>0</v>
      </c>
      <c r="BF237" s="161">
        <f>IF(O237="snížená",K237,0)</f>
        <v>0</v>
      </c>
      <c r="BG237" s="161">
        <f>IF(O237="zákl. přenesená",K237,0)</f>
        <v>0</v>
      </c>
      <c r="BH237" s="161">
        <f>IF(O237="sníž. přenesená",K237,0)</f>
        <v>0</v>
      </c>
      <c r="BI237" s="161">
        <f>IF(O237="nulová",K237,0)</f>
        <v>0</v>
      </c>
      <c r="BJ237" s="16" t="s">
        <v>84</v>
      </c>
      <c r="BK237" s="161">
        <f>ROUND(P237*H237,2)</f>
        <v>0</v>
      </c>
      <c r="BL237" s="16" t="s">
        <v>159</v>
      </c>
      <c r="BM237" s="160" t="s">
        <v>344</v>
      </c>
    </row>
    <row r="238" spans="1:65" s="2" customFormat="1" ht="19.5" x14ac:dyDescent="0.2">
      <c r="A238" s="28"/>
      <c r="B238" s="29"/>
      <c r="C238" s="28"/>
      <c r="D238" s="162" t="s">
        <v>161</v>
      </c>
      <c r="E238" s="28"/>
      <c r="F238" s="163" t="s">
        <v>215</v>
      </c>
      <c r="G238" s="28"/>
      <c r="H238" s="28"/>
      <c r="I238" s="28"/>
      <c r="J238" s="28"/>
      <c r="K238" s="28"/>
      <c r="L238" s="28"/>
      <c r="M238" s="29"/>
      <c r="N238" s="164"/>
      <c r="O238" s="165"/>
      <c r="P238" s="54"/>
      <c r="Q238" s="54"/>
      <c r="R238" s="54"/>
      <c r="S238" s="54"/>
      <c r="T238" s="54"/>
      <c r="U238" s="54"/>
      <c r="V238" s="54"/>
      <c r="W238" s="54"/>
      <c r="X238" s="55"/>
      <c r="Y238" s="28"/>
      <c r="Z238" s="28"/>
      <c r="AA238" s="197" t="str">
        <f t="shared" si="11"/>
        <v/>
      </c>
      <c r="AB238" s="198" t="str">
        <f t="shared" si="12"/>
        <v/>
      </c>
      <c r="AC238" s="28"/>
      <c r="AD238" s="28"/>
      <c r="AE238" s="28"/>
      <c r="AT238" s="16" t="s">
        <v>161</v>
      </c>
      <c r="AU238" s="16" t="s">
        <v>86</v>
      </c>
    </row>
    <row r="239" spans="1:65" s="2" customFormat="1" ht="16.5" customHeight="1" x14ac:dyDescent="0.2">
      <c r="A239" s="28"/>
      <c r="B239" s="148"/>
      <c r="C239" s="166" t="s">
        <v>345</v>
      </c>
      <c r="D239" s="166" t="s">
        <v>170</v>
      </c>
      <c r="E239" s="167" t="s">
        <v>346</v>
      </c>
      <c r="F239" s="168" t="s">
        <v>347</v>
      </c>
      <c r="G239" s="169" t="s">
        <v>157</v>
      </c>
      <c r="H239" s="170">
        <v>3</v>
      </c>
      <c r="I239" s="285">
        <v>0</v>
      </c>
      <c r="J239" s="172"/>
      <c r="K239" s="171">
        <f>ROUND(P239*H239,2)</f>
        <v>0</v>
      </c>
      <c r="L239" s="168" t="s">
        <v>1</v>
      </c>
      <c r="M239" s="173"/>
      <c r="N239" s="174" t="s">
        <v>1</v>
      </c>
      <c r="O239" s="156" t="s">
        <v>40</v>
      </c>
      <c r="P239" s="157">
        <f>I239+J239</f>
        <v>0</v>
      </c>
      <c r="Q239" s="157">
        <f>ROUND(I239*H239,2)</f>
        <v>0</v>
      </c>
      <c r="R239" s="157">
        <f>ROUND(J239*H239,2)</f>
        <v>0</v>
      </c>
      <c r="S239" s="158">
        <v>0</v>
      </c>
      <c r="T239" s="158">
        <f>S239*H239</f>
        <v>0</v>
      </c>
      <c r="U239" s="158">
        <v>0</v>
      </c>
      <c r="V239" s="158">
        <f>U239*H239</f>
        <v>0</v>
      </c>
      <c r="W239" s="158">
        <v>0</v>
      </c>
      <c r="X239" s="159">
        <f>W239*H239</f>
        <v>0</v>
      </c>
      <c r="Y239" s="28"/>
      <c r="Z239" s="28"/>
      <c r="AA239" s="197">
        <f t="shared" si="11"/>
        <v>0</v>
      </c>
      <c r="AB239" s="198" t="str">
        <f t="shared" si="12"/>
        <v/>
      </c>
      <c r="AC239" s="28"/>
      <c r="AD239" s="28"/>
      <c r="AE239" s="28"/>
      <c r="AR239" s="160" t="s">
        <v>174</v>
      </c>
      <c r="AT239" s="160" t="s">
        <v>170</v>
      </c>
      <c r="AU239" s="160" t="s">
        <v>86</v>
      </c>
      <c r="AY239" s="16" t="s">
        <v>152</v>
      </c>
      <c r="BE239" s="161">
        <f>IF(O239="základní",K239,0)</f>
        <v>0</v>
      </c>
      <c r="BF239" s="161">
        <f>IF(O239="snížená",K239,0)</f>
        <v>0</v>
      </c>
      <c r="BG239" s="161">
        <f>IF(O239="zákl. přenesená",K239,0)</f>
        <v>0</v>
      </c>
      <c r="BH239" s="161">
        <f>IF(O239="sníž. přenesená",K239,0)</f>
        <v>0</v>
      </c>
      <c r="BI239" s="161">
        <f>IF(O239="nulová",K239,0)</f>
        <v>0</v>
      </c>
      <c r="BJ239" s="16" t="s">
        <v>84</v>
      </c>
      <c r="BK239" s="161">
        <f>ROUND(P239*H239,2)</f>
        <v>0</v>
      </c>
      <c r="BL239" s="16" t="s">
        <v>159</v>
      </c>
      <c r="BM239" s="160" t="s">
        <v>348</v>
      </c>
    </row>
    <row r="240" spans="1:65" s="2" customFormat="1" ht="19.5" x14ac:dyDescent="0.2">
      <c r="A240" s="28"/>
      <c r="B240" s="29"/>
      <c r="C240" s="28"/>
      <c r="D240" s="162" t="s">
        <v>161</v>
      </c>
      <c r="E240" s="28"/>
      <c r="F240" s="163" t="s">
        <v>215</v>
      </c>
      <c r="G240" s="28"/>
      <c r="H240" s="28"/>
      <c r="I240" s="28"/>
      <c r="J240" s="28"/>
      <c r="K240" s="28"/>
      <c r="L240" s="28"/>
      <c r="M240" s="29"/>
      <c r="N240" s="164"/>
      <c r="O240" s="165"/>
      <c r="P240" s="54"/>
      <c r="Q240" s="54"/>
      <c r="R240" s="54"/>
      <c r="S240" s="54"/>
      <c r="T240" s="54"/>
      <c r="U240" s="54"/>
      <c r="V240" s="54"/>
      <c r="W240" s="54"/>
      <c r="X240" s="55"/>
      <c r="Y240" s="28"/>
      <c r="Z240" s="28"/>
      <c r="AA240" s="197" t="str">
        <f t="shared" si="11"/>
        <v/>
      </c>
      <c r="AB240" s="198" t="str">
        <f t="shared" si="12"/>
        <v/>
      </c>
      <c r="AC240" s="28"/>
      <c r="AD240" s="28"/>
      <c r="AE240" s="28"/>
      <c r="AT240" s="16" t="s">
        <v>161</v>
      </c>
      <c r="AU240" s="16" t="s">
        <v>86</v>
      </c>
    </row>
    <row r="241" spans="1:65" s="2" customFormat="1" ht="16.5" customHeight="1" thickBot="1" x14ac:dyDescent="0.25">
      <c r="A241" s="28"/>
      <c r="B241" s="148"/>
      <c r="C241" s="166" t="s">
        <v>349</v>
      </c>
      <c r="D241" s="166" t="s">
        <v>170</v>
      </c>
      <c r="E241" s="167" t="s">
        <v>350</v>
      </c>
      <c r="F241" s="168" t="s">
        <v>351</v>
      </c>
      <c r="G241" s="169" t="s">
        <v>157</v>
      </c>
      <c r="H241" s="170">
        <v>4</v>
      </c>
      <c r="I241" s="285">
        <v>0</v>
      </c>
      <c r="J241" s="172"/>
      <c r="K241" s="171">
        <f>ROUND(P241*H241,2)</f>
        <v>0</v>
      </c>
      <c r="L241" s="168" t="s">
        <v>1</v>
      </c>
      <c r="M241" s="173"/>
      <c r="N241" s="174" t="s">
        <v>1</v>
      </c>
      <c r="O241" s="156" t="s">
        <v>40</v>
      </c>
      <c r="P241" s="157">
        <f>I241+J241</f>
        <v>0</v>
      </c>
      <c r="Q241" s="157">
        <f>ROUND(I241*H241,2)</f>
        <v>0</v>
      </c>
      <c r="R241" s="157">
        <f>ROUND(J241*H241,2)</f>
        <v>0</v>
      </c>
      <c r="S241" s="158">
        <v>0</v>
      </c>
      <c r="T241" s="158">
        <f>S241*H241</f>
        <v>0</v>
      </c>
      <c r="U241" s="158">
        <v>0</v>
      </c>
      <c r="V241" s="158">
        <f>U241*H241</f>
        <v>0</v>
      </c>
      <c r="W241" s="158">
        <v>0</v>
      </c>
      <c r="X241" s="159">
        <f>W241*H241</f>
        <v>0</v>
      </c>
      <c r="Y241" s="28"/>
      <c r="Z241" s="28"/>
      <c r="AA241" s="199">
        <f>IFERROR(IF(FIND("
nezpůsobilé",$F242)&gt;1,$K241,0),"")</f>
        <v>0</v>
      </c>
      <c r="AB241" s="200" t="str">
        <f>IFERROR(IF(FIND("
způsobilé",$F242)&gt;1,$K241,0),"")</f>
        <v/>
      </c>
      <c r="AC241" s="28"/>
      <c r="AD241" s="28"/>
      <c r="AE241" s="28"/>
      <c r="AR241" s="160" t="s">
        <v>174</v>
      </c>
      <c r="AT241" s="160" t="s">
        <v>170</v>
      </c>
      <c r="AU241" s="160" t="s">
        <v>86</v>
      </c>
      <c r="AY241" s="16" t="s">
        <v>152</v>
      </c>
      <c r="BE241" s="161">
        <f>IF(O241="základní",K241,0)</f>
        <v>0</v>
      </c>
      <c r="BF241" s="161">
        <f>IF(O241="snížená",K241,0)</f>
        <v>0</v>
      </c>
      <c r="BG241" s="161">
        <f>IF(O241="zákl. přenesená",K241,0)</f>
        <v>0</v>
      </c>
      <c r="BH241" s="161">
        <f>IF(O241="sníž. přenesená",K241,0)</f>
        <v>0</v>
      </c>
      <c r="BI241" s="161">
        <f>IF(O241="nulová",K241,0)</f>
        <v>0</v>
      </c>
      <c r="BJ241" s="16" t="s">
        <v>84</v>
      </c>
      <c r="BK241" s="161">
        <f>ROUND(P241*H241,2)</f>
        <v>0</v>
      </c>
      <c r="BL241" s="16" t="s">
        <v>159</v>
      </c>
      <c r="BM241" s="160" t="s">
        <v>352</v>
      </c>
    </row>
    <row r="242" spans="1:65" s="2" customFormat="1" ht="19.5" x14ac:dyDescent="0.2">
      <c r="A242" s="28"/>
      <c r="B242" s="29"/>
      <c r="C242" s="28"/>
      <c r="D242" s="162" t="s">
        <v>161</v>
      </c>
      <c r="E242" s="28"/>
      <c r="F242" s="163" t="s">
        <v>215</v>
      </c>
      <c r="G242" s="28"/>
      <c r="H242" s="28"/>
      <c r="I242" s="28"/>
      <c r="J242" s="28"/>
      <c r="K242" s="28"/>
      <c r="L242" s="28"/>
      <c r="M242" s="29"/>
      <c r="N242" s="189"/>
      <c r="O242" s="190"/>
      <c r="P242" s="191"/>
      <c r="Q242" s="191"/>
      <c r="R242" s="191"/>
      <c r="S242" s="191"/>
      <c r="T242" s="191"/>
      <c r="U242" s="191"/>
      <c r="V242" s="191"/>
      <c r="W242" s="191"/>
      <c r="X242" s="192"/>
      <c r="Y242" s="28"/>
      <c r="Z242" s="28"/>
      <c r="AA242" s="201">
        <f>SUM(AA1:AA241)</f>
        <v>0</v>
      </c>
      <c r="AB242" s="202">
        <f>SUM(AB1:AB241)</f>
        <v>0</v>
      </c>
      <c r="AC242" s="28"/>
      <c r="AD242" s="28"/>
      <c r="AE242" s="28"/>
      <c r="AT242" s="16" t="s">
        <v>161</v>
      </c>
      <c r="AU242" s="16" t="s">
        <v>86</v>
      </c>
    </row>
    <row r="243" spans="1:65" s="2" customFormat="1" ht="6.95" customHeight="1" thickBot="1" x14ac:dyDescent="0.25">
      <c r="A243" s="28"/>
      <c r="B243" s="43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29"/>
      <c r="N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03" t="s">
        <v>841</v>
      </c>
      <c r="AB243" s="204" t="s">
        <v>842</v>
      </c>
      <c r="AC243" s="28"/>
      <c r="AD243" s="28"/>
      <c r="AE243" s="28"/>
    </row>
    <row r="246" spans="1:65" x14ac:dyDescent="0.2">
      <c r="J246" s="1" t="s">
        <v>837</v>
      </c>
      <c r="K246" s="194">
        <f>AB242</f>
        <v>0</v>
      </c>
    </row>
    <row r="248" spans="1:65" x14ac:dyDescent="0.2">
      <c r="J248" s="1" t="s">
        <v>838</v>
      </c>
      <c r="K248" s="194">
        <f>AA242</f>
        <v>0</v>
      </c>
    </row>
    <row r="250" spans="1:65" x14ac:dyDescent="0.2">
      <c r="K250" s="194">
        <f>SUM(K246:K248)</f>
        <v>0</v>
      </c>
    </row>
    <row r="251" spans="1:65" x14ac:dyDescent="0.2">
      <c r="L251" s="193"/>
    </row>
  </sheetData>
  <autoFilter ref="C123:L242" xr:uid="{00000000-0009-0000-0000-000002000000}"/>
  <mergeCells count="13">
    <mergeCell ref="AA2:AB2"/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84"/>
  <sheetViews>
    <sheetView showGridLines="0" topLeftCell="A263" workbookViewId="0">
      <selection activeCell="K128" sqref="K12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94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4" si="0">IFERROR(IF(FIND("
nezpůsobilé",$F4)&gt;1,$K3,0),"")</f>
        <v/>
      </c>
      <c r="AB3" s="196" t="str">
        <f t="shared" ref="AB3:AB4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ref="AA5:AA68" si="2">IFERROR(IF(FIND("
nezpůsobilé",$F6)&gt;1,$K5,0),"")</f>
        <v/>
      </c>
      <c r="AB5" s="198" t="str">
        <f t="shared" ref="AB5:AB68" si="3">IFERROR(IF(FIND("
způsobilé",$F6)&gt;1,$K5,0),"")</f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2"/>
        <v/>
      </c>
      <c r="AB6" s="198" t="str">
        <f t="shared" si="3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2"/>
        <v/>
      </c>
      <c r="AB7" s="198" t="str">
        <f t="shared" si="3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2"/>
        <v/>
      </c>
      <c r="AB8" s="198" t="str">
        <f t="shared" si="3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2"/>
        <v/>
      </c>
      <c r="AB9" s="198" t="str">
        <f t="shared" si="3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2"/>
        <v/>
      </c>
      <c r="AB10" s="198" t="str">
        <f t="shared" si="3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353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2"/>
        <v/>
      </c>
      <c r="AB11" s="198" t="str">
        <f t="shared" si="3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2"/>
        <v/>
      </c>
      <c r="AB12" s="198" t="str">
        <f t="shared" si="3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2"/>
        <v/>
      </c>
      <c r="AB13" s="198" t="str">
        <f t="shared" si="3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2"/>
        <v/>
      </c>
      <c r="AB14" s="198" t="str">
        <f t="shared" si="3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2"/>
        <v/>
      </c>
      <c r="AB15" s="198" t="str">
        <f t="shared" si="3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2"/>
        <v/>
      </c>
      <c r="AB16" s="198" t="str">
        <f t="shared" si="3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2"/>
        <v/>
      </c>
      <c r="AB17" s="198" t="str">
        <f t="shared" si="3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2"/>
        <v/>
      </c>
      <c r="AB18" s="198" t="str">
        <f t="shared" si="3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2"/>
        <v/>
      </c>
      <c r="AB19" s="198" t="str">
        <f t="shared" si="3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2"/>
        <v/>
      </c>
      <c r="AB20" s="198" t="str">
        <f t="shared" si="3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2"/>
        <v/>
      </c>
      <c r="AB21" s="198" t="str">
        <f t="shared" si="3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2"/>
        <v/>
      </c>
      <c r="AB22" s="198" t="str">
        <f t="shared" si="3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2"/>
        <v/>
      </c>
      <c r="AB23" s="198" t="str">
        <f t="shared" si="3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2"/>
        <v/>
      </c>
      <c r="AB24" s="198" t="str">
        <f t="shared" si="3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2"/>
        <v/>
      </c>
      <c r="AB25" s="198" t="str">
        <f t="shared" si="3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2"/>
        <v/>
      </c>
      <c r="AB26" s="198" t="str">
        <f t="shared" si="3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2"/>
        <v/>
      </c>
      <c r="AB27" s="198" t="str">
        <f t="shared" si="3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2"/>
        <v/>
      </c>
      <c r="AB28" s="198" t="str">
        <f t="shared" si="3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2"/>
        <v/>
      </c>
      <c r="AB29" s="198" t="str">
        <f t="shared" si="3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2"/>
        <v/>
      </c>
      <c r="AB30" s="198" t="str">
        <f t="shared" si="3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2"/>
        <v/>
      </c>
      <c r="AB31" s="198" t="str">
        <f t="shared" si="3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2"/>
        <v/>
      </c>
      <c r="AB32" s="198" t="str">
        <f t="shared" si="3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2"/>
        <v/>
      </c>
      <c r="AB33" s="198" t="str">
        <f t="shared" si="3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ROUND(K124,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2"/>
        <v/>
      </c>
      <c r="AB34" s="198" t="str">
        <f t="shared" si="3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2"/>
        <v/>
      </c>
      <c r="AB35" s="198" t="str">
        <f t="shared" si="3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2"/>
        <v/>
      </c>
      <c r="AB36" s="198" t="str">
        <f t="shared" si="3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ROUND((SUM(BE124:BE276)),  2)</f>
        <v>0</v>
      </c>
      <c r="G37" s="28"/>
      <c r="H37" s="28"/>
      <c r="I37" s="104">
        <v>0.21</v>
      </c>
      <c r="J37" s="28"/>
      <c r="K37" s="101">
        <f>ROUND(((SUM(BE124:BE276))*I37),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2"/>
        <v/>
      </c>
      <c r="AB37" s="198" t="str">
        <f t="shared" si="3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ROUND((SUM(BF124:BF276)),  2)</f>
        <v>0</v>
      </c>
      <c r="G38" s="28"/>
      <c r="H38" s="28"/>
      <c r="I38" s="104">
        <v>0.15</v>
      </c>
      <c r="J38" s="28"/>
      <c r="K38" s="101">
        <f>ROUND(((SUM(BF124:BF276))*I38),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2"/>
        <v/>
      </c>
      <c r="AB38" s="198" t="str">
        <f t="shared" si="3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ROUND((SUM(BG124:BG276)),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2"/>
        <v/>
      </c>
      <c r="AB39" s="198" t="str">
        <f t="shared" si="3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ROUND((SUM(BH124:BH276)),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2"/>
        <v/>
      </c>
      <c r="AB40" s="198" t="str">
        <f t="shared" si="3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ROUND((SUM(BI124:BI276)),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2"/>
        <v/>
      </c>
      <c r="AB41" s="198" t="str">
        <f t="shared" si="3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2"/>
        <v/>
      </c>
      <c r="AB42" s="198" t="str">
        <f t="shared" si="3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2"/>
        <v/>
      </c>
      <c r="AB43" s="198" t="str">
        <f t="shared" si="3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2"/>
        <v/>
      </c>
      <c r="AB44" s="198" t="str">
        <f t="shared" si="3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2"/>
        <v/>
      </c>
      <c r="AB45" s="198" t="str">
        <f t="shared" si="3"/>
        <v/>
      </c>
    </row>
    <row r="46" spans="1:31" s="1" customFormat="1" ht="14.45" customHeight="1" x14ac:dyDescent="0.2">
      <c r="B46" s="19"/>
      <c r="M46" s="19"/>
      <c r="AA46" s="197" t="str">
        <f t="shared" si="2"/>
        <v/>
      </c>
      <c r="AB46" s="198" t="str">
        <f t="shared" si="3"/>
        <v/>
      </c>
    </row>
    <row r="47" spans="1:31" s="1" customFormat="1" ht="14.45" customHeight="1" x14ac:dyDescent="0.2">
      <c r="B47" s="19"/>
      <c r="M47" s="19"/>
      <c r="AA47" s="197" t="str">
        <f t="shared" si="2"/>
        <v/>
      </c>
      <c r="AB47" s="198" t="str">
        <f t="shared" si="3"/>
        <v/>
      </c>
    </row>
    <row r="48" spans="1:31" s="1" customFormat="1" ht="14.45" customHeight="1" x14ac:dyDescent="0.2">
      <c r="B48" s="19"/>
      <c r="M48" s="19"/>
      <c r="AA48" s="197" t="str">
        <f t="shared" si="2"/>
        <v/>
      </c>
      <c r="AB48" s="198" t="str">
        <f t="shared" si="3"/>
        <v/>
      </c>
    </row>
    <row r="49" spans="1:31" s="1" customFormat="1" ht="14.45" customHeight="1" x14ac:dyDescent="0.2">
      <c r="B49" s="19"/>
      <c r="M49" s="19"/>
      <c r="AA49" s="197" t="str">
        <f t="shared" si="2"/>
        <v/>
      </c>
      <c r="AB49" s="198" t="str">
        <f t="shared" si="3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2"/>
        <v/>
      </c>
      <c r="AB50" s="198" t="str">
        <f t="shared" si="3"/>
        <v/>
      </c>
    </row>
    <row r="51" spans="1:31" x14ac:dyDescent="0.2">
      <c r="B51" s="19"/>
      <c r="M51" s="19"/>
      <c r="AA51" s="197" t="str">
        <f t="shared" si="2"/>
        <v/>
      </c>
      <c r="AB51" s="198" t="str">
        <f t="shared" si="3"/>
        <v/>
      </c>
    </row>
    <row r="52" spans="1:31" x14ac:dyDescent="0.2">
      <c r="B52" s="19"/>
      <c r="M52" s="19"/>
      <c r="AA52" s="197" t="str">
        <f t="shared" si="2"/>
        <v/>
      </c>
      <c r="AB52" s="198" t="str">
        <f t="shared" si="3"/>
        <v/>
      </c>
    </row>
    <row r="53" spans="1:31" x14ac:dyDescent="0.2">
      <c r="B53" s="19"/>
      <c r="M53" s="19"/>
      <c r="AA53" s="197" t="str">
        <f t="shared" si="2"/>
        <v/>
      </c>
      <c r="AB53" s="198" t="str">
        <f t="shared" si="3"/>
        <v/>
      </c>
    </row>
    <row r="54" spans="1:31" x14ac:dyDescent="0.2">
      <c r="B54" s="19"/>
      <c r="M54" s="19"/>
      <c r="AA54" s="197" t="str">
        <f t="shared" si="2"/>
        <v/>
      </c>
      <c r="AB54" s="198" t="str">
        <f t="shared" si="3"/>
        <v/>
      </c>
    </row>
    <row r="55" spans="1:31" x14ac:dyDescent="0.2">
      <c r="B55" s="19"/>
      <c r="M55" s="19"/>
      <c r="AA55" s="197" t="str">
        <f t="shared" si="2"/>
        <v/>
      </c>
      <c r="AB55" s="198" t="str">
        <f t="shared" si="3"/>
        <v/>
      </c>
    </row>
    <row r="56" spans="1:31" x14ac:dyDescent="0.2">
      <c r="B56" s="19"/>
      <c r="M56" s="19"/>
      <c r="AA56" s="197" t="str">
        <f t="shared" si="2"/>
        <v/>
      </c>
      <c r="AB56" s="198" t="str">
        <f t="shared" si="3"/>
        <v/>
      </c>
    </row>
    <row r="57" spans="1:31" x14ac:dyDescent="0.2">
      <c r="B57" s="19"/>
      <c r="M57" s="19"/>
      <c r="AA57" s="197" t="str">
        <f t="shared" si="2"/>
        <v/>
      </c>
      <c r="AB57" s="198" t="str">
        <f t="shared" si="3"/>
        <v/>
      </c>
    </row>
    <row r="58" spans="1:31" x14ac:dyDescent="0.2">
      <c r="B58" s="19"/>
      <c r="M58" s="19"/>
      <c r="AA58" s="197" t="str">
        <f t="shared" si="2"/>
        <v/>
      </c>
      <c r="AB58" s="198" t="str">
        <f t="shared" si="3"/>
        <v/>
      </c>
    </row>
    <row r="59" spans="1:31" x14ac:dyDescent="0.2">
      <c r="B59" s="19"/>
      <c r="M59" s="19"/>
      <c r="AA59" s="197" t="str">
        <f t="shared" si="2"/>
        <v/>
      </c>
      <c r="AB59" s="198" t="str">
        <f t="shared" si="3"/>
        <v/>
      </c>
    </row>
    <row r="60" spans="1:31" x14ac:dyDescent="0.2">
      <c r="B60" s="19"/>
      <c r="M60" s="19"/>
      <c r="AA60" s="197" t="str">
        <f t="shared" si="2"/>
        <v/>
      </c>
      <c r="AB60" s="198" t="str">
        <f t="shared" si="3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2"/>
        <v/>
      </c>
      <c r="AB61" s="198" t="str">
        <f t="shared" si="3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2"/>
        <v/>
      </c>
      <c r="AB62" s="198" t="str">
        <f t="shared" si="3"/>
        <v/>
      </c>
    </row>
    <row r="63" spans="1:31" x14ac:dyDescent="0.2">
      <c r="B63" s="19"/>
      <c r="M63" s="19"/>
      <c r="AA63" s="197" t="str">
        <f t="shared" si="2"/>
        <v/>
      </c>
      <c r="AB63" s="198" t="str">
        <f t="shared" si="3"/>
        <v/>
      </c>
    </row>
    <row r="64" spans="1:31" x14ac:dyDescent="0.2">
      <c r="B64" s="19"/>
      <c r="M64" s="19"/>
      <c r="AA64" s="197" t="str">
        <f t="shared" si="2"/>
        <v/>
      </c>
      <c r="AB64" s="198" t="str">
        <f t="shared" si="3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2"/>
        <v/>
      </c>
      <c r="AB65" s="198" t="str">
        <f t="shared" si="3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2"/>
        <v/>
      </c>
      <c r="AB66" s="198" t="str">
        <f t="shared" si="3"/>
        <v/>
      </c>
    </row>
    <row r="67" spans="1:31" x14ac:dyDescent="0.2">
      <c r="B67" s="19"/>
      <c r="M67" s="19"/>
      <c r="AA67" s="197" t="str">
        <f t="shared" si="2"/>
        <v/>
      </c>
      <c r="AB67" s="198" t="str">
        <f t="shared" si="3"/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ref="AA69:AA132" si="4">IFERROR(IF(FIND("
nezpůsobilé",$F70)&gt;1,$K69,0),"")</f>
        <v/>
      </c>
      <c r="AB69" s="198" t="str">
        <f t="shared" ref="AB69:AB132" si="5">IFERROR(IF(FIND("
způsobilé",$F70)&gt;1,$K69,0),"")</f>
        <v/>
      </c>
    </row>
    <row r="70" spans="1:31" x14ac:dyDescent="0.2">
      <c r="B70" s="19"/>
      <c r="M70" s="19"/>
      <c r="AA70" s="197" t="str">
        <f t="shared" si="4"/>
        <v/>
      </c>
      <c r="AB70" s="198" t="str">
        <f t="shared" si="5"/>
        <v/>
      </c>
    </row>
    <row r="71" spans="1:31" x14ac:dyDescent="0.2">
      <c r="B71" s="19"/>
      <c r="M71" s="19"/>
      <c r="AA71" s="197" t="str">
        <f t="shared" si="4"/>
        <v/>
      </c>
      <c r="AB71" s="198" t="str">
        <f t="shared" si="5"/>
        <v/>
      </c>
    </row>
    <row r="72" spans="1:31" x14ac:dyDescent="0.2">
      <c r="B72" s="19"/>
      <c r="M72" s="19"/>
      <c r="AA72" s="197" t="str">
        <f t="shared" si="4"/>
        <v/>
      </c>
      <c r="AB72" s="198" t="str">
        <f t="shared" si="5"/>
        <v/>
      </c>
    </row>
    <row r="73" spans="1:31" x14ac:dyDescent="0.2">
      <c r="B73" s="19"/>
      <c r="M73" s="19"/>
      <c r="AA73" s="197" t="str">
        <f t="shared" si="4"/>
        <v/>
      </c>
      <c r="AB73" s="198" t="str">
        <f t="shared" si="5"/>
        <v/>
      </c>
    </row>
    <row r="74" spans="1:31" x14ac:dyDescent="0.2">
      <c r="B74" s="19"/>
      <c r="M74" s="19"/>
      <c r="AA74" s="197" t="str">
        <f t="shared" si="4"/>
        <v/>
      </c>
      <c r="AB74" s="198" t="str">
        <f t="shared" si="5"/>
        <v/>
      </c>
    </row>
    <row r="75" spans="1:31" x14ac:dyDescent="0.2">
      <c r="B75" s="19"/>
      <c r="M75" s="19"/>
      <c r="AA75" s="197" t="str">
        <f t="shared" si="4"/>
        <v/>
      </c>
      <c r="AB75" s="198" t="str">
        <f t="shared" si="5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4"/>
        <v/>
      </c>
      <c r="AB76" s="198" t="str">
        <f t="shared" si="5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4"/>
        <v/>
      </c>
      <c r="AB77" s="198" t="str">
        <f t="shared" si="5"/>
        <v/>
      </c>
      <c r="AC77" s="28"/>
      <c r="AD77" s="28"/>
      <c r="AE77" s="28"/>
    </row>
    <row r="78" spans="1:31" x14ac:dyDescent="0.2">
      <c r="AA78" s="197" t="str">
        <f t="shared" si="4"/>
        <v/>
      </c>
      <c r="AB78" s="198" t="str">
        <f t="shared" si="5"/>
        <v/>
      </c>
    </row>
    <row r="79" spans="1:31" x14ac:dyDescent="0.2">
      <c r="AA79" s="197" t="str">
        <f t="shared" si="4"/>
        <v/>
      </c>
      <c r="AB79" s="198" t="str">
        <f t="shared" si="5"/>
        <v/>
      </c>
    </row>
    <row r="80" spans="1:31" x14ac:dyDescent="0.2">
      <c r="AA80" s="197" t="str">
        <f t="shared" si="4"/>
        <v/>
      </c>
      <c r="AB80" s="198" t="str">
        <f t="shared" si="5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4"/>
        <v/>
      </c>
      <c r="AB81" s="198" t="str">
        <f t="shared" si="5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4"/>
        <v/>
      </c>
      <c r="AB82" s="198" t="str">
        <f t="shared" si="5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4"/>
        <v/>
      </c>
      <c r="AB83" s="198" t="str">
        <f t="shared" si="5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4"/>
        <v/>
      </c>
      <c r="AB84" s="198" t="str">
        <f t="shared" si="5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4"/>
        <v/>
      </c>
      <c r="AB85" s="198" t="str">
        <f t="shared" si="5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4"/>
        <v/>
      </c>
      <c r="AB86" s="198" t="str">
        <f t="shared" si="5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4"/>
        <v/>
      </c>
      <c r="AB87" s="198" t="str">
        <f t="shared" si="5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4"/>
        <v/>
      </c>
      <c r="AB88" s="198" t="str">
        <f t="shared" si="5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01.02 - Výsadba keřů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4"/>
        <v/>
      </c>
      <c r="AB89" s="198" t="str">
        <f t="shared" si="5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4"/>
        <v/>
      </c>
      <c r="AB90" s="198" t="str">
        <f t="shared" si="5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4"/>
        <v/>
      </c>
      <c r="AB91" s="198" t="str">
        <f t="shared" si="5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4"/>
        <v/>
      </c>
      <c r="AB92" s="198" t="str">
        <f t="shared" si="5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4"/>
        <v/>
      </c>
      <c r="AB93" s="198" t="str">
        <f t="shared" si="5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4"/>
        <v/>
      </c>
      <c r="AB94" s="198" t="str">
        <f t="shared" si="5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4"/>
        <v/>
      </c>
      <c r="AB95" s="198" t="str">
        <f t="shared" si="5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4"/>
        <v/>
      </c>
      <c r="AB96" s="198" t="str">
        <f t="shared" si="5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4"/>
        <v/>
      </c>
      <c r="AB97" s="198" t="str">
        <f t="shared" si="5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6">Q124</f>
        <v>0</v>
      </c>
      <c r="J98" s="67">
        <f t="shared" si="6"/>
        <v>0</v>
      </c>
      <c r="K98" s="67">
        <f>K124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4"/>
        <v/>
      </c>
      <c r="AB98" s="198" t="str">
        <f t="shared" si="5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6"/>
        <v>0</v>
      </c>
      <c r="J99" s="119">
        <f t="shared" si="6"/>
        <v>0</v>
      </c>
      <c r="K99" s="119">
        <f>K125</f>
        <v>0</v>
      </c>
      <c r="M99" s="116"/>
      <c r="AA99" s="197" t="str">
        <f t="shared" si="4"/>
        <v/>
      </c>
      <c r="AB99" s="198" t="str">
        <f t="shared" si="5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6"/>
        <v>0</v>
      </c>
      <c r="J100" s="123">
        <f t="shared" si="6"/>
        <v>0</v>
      </c>
      <c r="K100" s="123">
        <f>K126</f>
        <v>0</v>
      </c>
      <c r="M100" s="120"/>
      <c r="AA100" s="197" t="str">
        <f t="shared" si="4"/>
        <v/>
      </c>
      <c r="AB100" s="198" t="str">
        <f t="shared" si="5"/>
        <v/>
      </c>
    </row>
    <row r="101" spans="1:47" s="10" customFormat="1" ht="19.899999999999999" customHeight="1" x14ac:dyDescent="0.2">
      <c r="B101" s="120"/>
      <c r="D101" s="121" t="s">
        <v>131</v>
      </c>
      <c r="E101" s="122"/>
      <c r="F101" s="122"/>
      <c r="G101" s="122"/>
      <c r="H101" s="122"/>
      <c r="I101" s="123">
        <f>Q211</f>
        <v>0</v>
      </c>
      <c r="J101" s="123">
        <f>R211</f>
        <v>0</v>
      </c>
      <c r="K101" s="123">
        <f>K211</f>
        <v>0</v>
      </c>
      <c r="M101" s="120"/>
      <c r="AA101" s="197" t="str">
        <f t="shared" si="4"/>
        <v/>
      </c>
      <c r="AB101" s="198" t="str">
        <f t="shared" si="5"/>
        <v/>
      </c>
    </row>
    <row r="102" spans="1:47" s="10" customFormat="1" ht="19.899999999999999" customHeight="1" x14ac:dyDescent="0.2">
      <c r="B102" s="120"/>
      <c r="D102" s="121" t="s">
        <v>132</v>
      </c>
      <c r="E102" s="122"/>
      <c r="F102" s="122"/>
      <c r="G102" s="122"/>
      <c r="H102" s="122"/>
      <c r="I102" s="123">
        <f>Q216</f>
        <v>0</v>
      </c>
      <c r="J102" s="123">
        <f>R216</f>
        <v>0</v>
      </c>
      <c r="K102" s="123">
        <f>K216</f>
        <v>0</v>
      </c>
      <c r="M102" s="120"/>
      <c r="AA102" s="197" t="str">
        <f t="shared" si="4"/>
        <v/>
      </c>
      <c r="AB102" s="198" t="str">
        <f t="shared" si="5"/>
        <v/>
      </c>
    </row>
    <row r="103" spans="1:47" s="2" customFormat="1" ht="21.75" customHeight="1" x14ac:dyDescent="0.2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197" t="str">
        <f t="shared" si="4"/>
        <v/>
      </c>
      <c r="AB103" s="198" t="str">
        <f t="shared" si="5"/>
        <v/>
      </c>
      <c r="AC103" s="28"/>
      <c r="AD103" s="28"/>
      <c r="AE103" s="28"/>
    </row>
    <row r="104" spans="1:47" s="2" customFormat="1" ht="6.95" customHeight="1" x14ac:dyDescent="0.2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38"/>
      <c r="S104" s="28"/>
      <c r="T104" s="28"/>
      <c r="U104" s="28"/>
      <c r="V104" s="28"/>
      <c r="W104" s="28"/>
      <c r="X104" s="28"/>
      <c r="Y104" s="28"/>
      <c r="Z104" s="28"/>
      <c r="AA104" s="197" t="str">
        <f t="shared" si="4"/>
        <v/>
      </c>
      <c r="AB104" s="198" t="str">
        <f t="shared" si="5"/>
        <v/>
      </c>
      <c r="AC104" s="28"/>
      <c r="AD104" s="28"/>
      <c r="AE104" s="28"/>
    </row>
    <row r="105" spans="1:47" x14ac:dyDescent="0.2">
      <c r="AA105" s="197" t="str">
        <f t="shared" si="4"/>
        <v/>
      </c>
      <c r="AB105" s="198" t="str">
        <f t="shared" si="5"/>
        <v/>
      </c>
    </row>
    <row r="106" spans="1:47" x14ac:dyDescent="0.2">
      <c r="AA106" s="197" t="str">
        <f t="shared" si="4"/>
        <v/>
      </c>
      <c r="AB106" s="198" t="str">
        <f t="shared" si="5"/>
        <v/>
      </c>
    </row>
    <row r="107" spans="1:47" x14ac:dyDescent="0.2">
      <c r="AA107" s="197" t="str">
        <f t="shared" si="4"/>
        <v/>
      </c>
      <c r="AB107" s="198" t="str">
        <f t="shared" si="5"/>
        <v/>
      </c>
    </row>
    <row r="108" spans="1:47" s="2" customFormat="1" ht="6.95" customHeight="1" x14ac:dyDescent="0.2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4"/>
        <v/>
      </c>
      <c r="AB108" s="198" t="str">
        <f t="shared" si="5"/>
        <v/>
      </c>
      <c r="AC108" s="28"/>
      <c r="AD108" s="28"/>
      <c r="AE108" s="28"/>
    </row>
    <row r="109" spans="1:47" s="2" customFormat="1" ht="24.95" customHeight="1" x14ac:dyDescent="0.2">
      <c r="A109" s="28"/>
      <c r="B109" s="29"/>
      <c r="C109" s="20" t="s">
        <v>133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4"/>
        <v/>
      </c>
      <c r="AB109" s="198" t="str">
        <f t="shared" si="5"/>
        <v/>
      </c>
      <c r="AC109" s="28"/>
      <c r="AD109" s="28"/>
      <c r="AE109" s="28"/>
    </row>
    <row r="110" spans="1:47" s="2" customFormat="1" ht="6.95" customHeight="1" x14ac:dyDescent="0.2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4"/>
        <v/>
      </c>
      <c r="AB110" s="198" t="str">
        <f t="shared" si="5"/>
        <v/>
      </c>
      <c r="AC110" s="28"/>
      <c r="AD110" s="28"/>
      <c r="AE110" s="28"/>
    </row>
    <row r="111" spans="1:47" s="2" customFormat="1" ht="12" customHeight="1" x14ac:dyDescent="0.2">
      <c r="A111" s="28"/>
      <c r="B111" s="29"/>
      <c r="C111" s="25" t="s">
        <v>15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4"/>
        <v/>
      </c>
      <c r="AB111" s="198" t="str">
        <f t="shared" si="5"/>
        <v/>
      </c>
      <c r="AC111" s="28"/>
      <c r="AD111" s="28"/>
      <c r="AE111" s="28"/>
    </row>
    <row r="112" spans="1:47" s="2" customFormat="1" ht="16.5" customHeight="1" x14ac:dyDescent="0.2">
      <c r="A112" s="28"/>
      <c r="B112" s="29"/>
      <c r="C112" s="28"/>
      <c r="D112" s="28"/>
      <c r="E112" s="329" t="str">
        <f>E7</f>
        <v>Revitalizace vybraných prostor v obci Stříbrná</v>
      </c>
      <c r="F112" s="330"/>
      <c r="G112" s="330"/>
      <c r="H112" s="330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4"/>
        <v/>
      </c>
      <c r="AB112" s="198" t="str">
        <f t="shared" si="5"/>
        <v/>
      </c>
      <c r="AC112" s="28"/>
      <c r="AD112" s="28"/>
      <c r="AE112" s="28"/>
    </row>
    <row r="113" spans="1:65" s="1" customFormat="1" ht="12" customHeight="1" x14ac:dyDescent="0.2">
      <c r="B113" s="19"/>
      <c r="C113" s="25" t="s">
        <v>116</v>
      </c>
      <c r="M113" s="19"/>
      <c r="AA113" s="197" t="str">
        <f t="shared" si="4"/>
        <v/>
      </c>
      <c r="AB113" s="198" t="str">
        <f t="shared" si="5"/>
        <v/>
      </c>
    </row>
    <row r="114" spans="1:65" s="2" customFormat="1" ht="16.5" customHeight="1" x14ac:dyDescent="0.2">
      <c r="A114" s="28"/>
      <c r="B114" s="29"/>
      <c r="C114" s="28"/>
      <c r="D114" s="28"/>
      <c r="E114" s="329" t="s">
        <v>117</v>
      </c>
      <c r="F114" s="328"/>
      <c r="G114" s="328"/>
      <c r="H114" s="3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4"/>
        <v/>
      </c>
      <c r="AB114" s="198" t="str">
        <f t="shared" si="5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118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4"/>
        <v/>
      </c>
      <c r="AB115" s="198" t="str">
        <f t="shared" si="5"/>
        <v/>
      </c>
      <c r="AC115" s="28"/>
      <c r="AD115" s="28"/>
      <c r="AE115" s="28"/>
    </row>
    <row r="116" spans="1:65" s="2" customFormat="1" ht="16.5" customHeight="1" x14ac:dyDescent="0.2">
      <c r="A116" s="28"/>
      <c r="B116" s="29"/>
      <c r="C116" s="28"/>
      <c r="D116" s="28"/>
      <c r="E116" s="292" t="str">
        <f>E11</f>
        <v>SO 01.02 - Výsadba keřů</v>
      </c>
      <c r="F116" s="328"/>
      <c r="G116" s="328"/>
      <c r="H116" s="3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4"/>
        <v/>
      </c>
      <c r="AB116" s="198" t="str">
        <f t="shared" si="5"/>
        <v/>
      </c>
      <c r="AC116" s="28"/>
      <c r="AD116" s="28"/>
      <c r="AE116" s="28"/>
    </row>
    <row r="117" spans="1:65" s="2" customFormat="1" ht="6.95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4"/>
        <v/>
      </c>
      <c r="AB117" s="198" t="str">
        <f t="shared" si="5"/>
        <v/>
      </c>
      <c r="AC117" s="28"/>
      <c r="AD117" s="28"/>
      <c r="AE117" s="28"/>
    </row>
    <row r="118" spans="1:65" s="2" customFormat="1" ht="12" customHeight="1" x14ac:dyDescent="0.2">
      <c r="A118" s="28"/>
      <c r="B118" s="29"/>
      <c r="C118" s="25" t="s">
        <v>19</v>
      </c>
      <c r="D118" s="28"/>
      <c r="E118" s="28"/>
      <c r="F118" s="23" t="str">
        <f>F14</f>
        <v>Stříbrná</v>
      </c>
      <c r="G118" s="28"/>
      <c r="H118" s="28"/>
      <c r="I118" s="25" t="s">
        <v>21</v>
      </c>
      <c r="J118" s="51" t="str">
        <f>IF(J14="","",J14)</f>
        <v>23. 4. 2021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4"/>
        <v/>
      </c>
      <c r="AB118" s="198" t="str">
        <f t="shared" si="5"/>
        <v/>
      </c>
      <c r="AC118" s="28"/>
      <c r="AD118" s="28"/>
      <c r="AE118" s="28"/>
    </row>
    <row r="119" spans="1:65" s="2" customFormat="1" ht="6.9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4"/>
        <v/>
      </c>
      <c r="AB119" s="198" t="str">
        <f t="shared" si="5"/>
        <v/>
      </c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23</v>
      </c>
      <c r="D120" s="28"/>
      <c r="E120" s="28"/>
      <c r="F120" s="23" t="str">
        <f>E17</f>
        <v>Obec Stříbrná</v>
      </c>
      <c r="G120" s="28"/>
      <c r="H120" s="28"/>
      <c r="I120" s="25" t="s">
        <v>30</v>
      </c>
      <c r="J120" s="26" t="str">
        <f>E23</f>
        <v>Ing. Vladimír Dufek</v>
      </c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4"/>
        <v/>
      </c>
      <c r="AB120" s="198" t="str">
        <f t="shared" si="5"/>
        <v/>
      </c>
      <c r="AC120" s="28"/>
      <c r="AD120" s="28"/>
      <c r="AE120" s="28"/>
    </row>
    <row r="121" spans="1:65" s="2" customFormat="1" ht="15.2" customHeight="1" x14ac:dyDescent="0.2">
      <c r="A121" s="28"/>
      <c r="B121" s="29"/>
      <c r="C121" s="25" t="s">
        <v>28</v>
      </c>
      <c r="D121" s="28"/>
      <c r="E121" s="28"/>
      <c r="F121" s="23" t="str">
        <f>IF(E20="","",E20)</f>
        <v xml:space="preserve"> </v>
      </c>
      <c r="G121" s="28"/>
      <c r="H121" s="28"/>
      <c r="I121" s="25" t="s">
        <v>33</v>
      </c>
      <c r="J121" s="26" t="str">
        <f>E26</f>
        <v xml:space="preserve"> 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4"/>
        <v/>
      </c>
      <c r="AB121" s="198" t="str">
        <f t="shared" si="5"/>
        <v/>
      </c>
      <c r="AC121" s="28"/>
      <c r="AD121" s="28"/>
      <c r="AE121" s="28"/>
    </row>
    <row r="122" spans="1:65" s="2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197" t="str">
        <f t="shared" si="4"/>
        <v/>
      </c>
      <c r="AB122" s="198" t="str">
        <f t="shared" si="5"/>
        <v/>
      </c>
      <c r="AC122" s="28"/>
      <c r="AD122" s="28"/>
      <c r="AE122" s="28"/>
    </row>
    <row r="123" spans="1:65" s="11" customFormat="1" ht="29.25" customHeight="1" x14ac:dyDescent="0.2">
      <c r="A123" s="124"/>
      <c r="B123" s="125"/>
      <c r="C123" s="126" t="s">
        <v>134</v>
      </c>
      <c r="D123" s="127" t="s">
        <v>60</v>
      </c>
      <c r="E123" s="127" t="s">
        <v>56</v>
      </c>
      <c r="F123" s="127" t="s">
        <v>57</v>
      </c>
      <c r="G123" s="127" t="s">
        <v>135</v>
      </c>
      <c r="H123" s="127" t="s">
        <v>136</v>
      </c>
      <c r="I123" s="127" t="s">
        <v>137</v>
      </c>
      <c r="J123" s="127" t="s">
        <v>138</v>
      </c>
      <c r="K123" s="127" t="s">
        <v>126</v>
      </c>
      <c r="L123" s="128" t="s">
        <v>139</v>
      </c>
      <c r="M123" s="129"/>
      <c r="N123" s="58" t="s">
        <v>1</v>
      </c>
      <c r="O123" s="59" t="s">
        <v>39</v>
      </c>
      <c r="P123" s="59" t="s">
        <v>140</v>
      </c>
      <c r="Q123" s="59" t="s">
        <v>141</v>
      </c>
      <c r="R123" s="59" t="s">
        <v>142</v>
      </c>
      <c r="S123" s="59" t="s">
        <v>143</v>
      </c>
      <c r="T123" s="59" t="s">
        <v>144</v>
      </c>
      <c r="U123" s="59" t="s">
        <v>145</v>
      </c>
      <c r="V123" s="59" t="s">
        <v>146</v>
      </c>
      <c r="W123" s="59" t="s">
        <v>147</v>
      </c>
      <c r="X123" s="60" t="s">
        <v>148</v>
      </c>
      <c r="Y123" s="124"/>
      <c r="Z123" s="124"/>
      <c r="AA123" s="197" t="str">
        <f t="shared" si="4"/>
        <v/>
      </c>
      <c r="AB123" s="198" t="str">
        <f t="shared" si="5"/>
        <v/>
      </c>
      <c r="AC123" s="124"/>
      <c r="AD123" s="124"/>
      <c r="AE123" s="124"/>
    </row>
    <row r="124" spans="1:65" s="2" customFormat="1" ht="22.9" customHeight="1" x14ac:dyDescent="0.25">
      <c r="A124" s="28"/>
      <c r="B124" s="29"/>
      <c r="C124" s="65" t="s">
        <v>149</v>
      </c>
      <c r="D124" s="28"/>
      <c r="E124" s="28"/>
      <c r="F124" s="28"/>
      <c r="G124" s="28"/>
      <c r="H124" s="28"/>
      <c r="I124" s="28"/>
      <c r="J124" s="28"/>
      <c r="K124" s="130">
        <f>BK124</f>
        <v>0</v>
      </c>
      <c r="L124" s="28"/>
      <c r="M124" s="29"/>
      <c r="N124" s="61"/>
      <c r="O124" s="52"/>
      <c r="P124" s="62"/>
      <c r="Q124" s="131">
        <f>Q125</f>
        <v>0</v>
      </c>
      <c r="R124" s="131">
        <f>R125</f>
        <v>0</v>
      </c>
      <c r="S124" s="62"/>
      <c r="T124" s="132">
        <f>T125</f>
        <v>548.97720800000013</v>
      </c>
      <c r="U124" s="62"/>
      <c r="V124" s="132">
        <f>V125</f>
        <v>27.271145999999998</v>
      </c>
      <c r="W124" s="62"/>
      <c r="X124" s="133">
        <f>X125</f>
        <v>0</v>
      </c>
      <c r="Y124" s="28"/>
      <c r="Z124" s="28"/>
      <c r="AA124" s="197" t="str">
        <f t="shared" si="4"/>
        <v/>
      </c>
      <c r="AB124" s="198" t="str">
        <f t="shared" si="5"/>
        <v/>
      </c>
      <c r="AC124" s="28"/>
      <c r="AD124" s="28"/>
      <c r="AE124" s="28"/>
      <c r="AT124" s="16" t="s">
        <v>76</v>
      </c>
      <c r="AU124" s="16" t="s">
        <v>128</v>
      </c>
      <c r="BK124" s="134">
        <f>BK125</f>
        <v>0</v>
      </c>
    </row>
    <row r="125" spans="1:65" s="12" customFormat="1" ht="25.9" customHeight="1" x14ac:dyDescent="0.2">
      <c r="B125" s="135"/>
      <c r="D125" s="136" t="s">
        <v>76</v>
      </c>
      <c r="E125" s="137" t="s">
        <v>150</v>
      </c>
      <c r="F125" s="137" t="s">
        <v>151</v>
      </c>
      <c r="K125" s="138">
        <f>BK125</f>
        <v>0</v>
      </c>
      <c r="M125" s="135"/>
      <c r="N125" s="139"/>
      <c r="O125" s="140"/>
      <c r="P125" s="140"/>
      <c r="Q125" s="141">
        <f>Q126+Q211+Q216</f>
        <v>0</v>
      </c>
      <c r="R125" s="141">
        <f>R126+R211+R216</f>
        <v>0</v>
      </c>
      <c r="S125" s="140"/>
      <c r="T125" s="142">
        <f>T126+T211+T216</f>
        <v>548.97720800000013</v>
      </c>
      <c r="U125" s="140"/>
      <c r="V125" s="142">
        <f>V126+V211+V216</f>
        <v>27.271145999999998</v>
      </c>
      <c r="W125" s="140"/>
      <c r="X125" s="143">
        <f>X126+X211+X216</f>
        <v>0</v>
      </c>
      <c r="AA125" s="197" t="str">
        <f t="shared" si="4"/>
        <v/>
      </c>
      <c r="AB125" s="198" t="str">
        <f t="shared" si="5"/>
        <v/>
      </c>
      <c r="AR125" s="136" t="s">
        <v>84</v>
      </c>
      <c r="AT125" s="144" t="s">
        <v>76</v>
      </c>
      <c r="AU125" s="144" t="s">
        <v>77</v>
      </c>
      <c r="AY125" s="136" t="s">
        <v>152</v>
      </c>
      <c r="BK125" s="145">
        <f>BK126+BK211+BK216</f>
        <v>0</v>
      </c>
    </row>
    <row r="126" spans="1:65" s="12" customFormat="1" ht="22.9" customHeight="1" x14ac:dyDescent="0.2">
      <c r="B126" s="135"/>
      <c r="D126" s="136" t="s">
        <v>76</v>
      </c>
      <c r="E126" s="146" t="s">
        <v>84</v>
      </c>
      <c r="F126" s="146" t="s">
        <v>153</v>
      </c>
      <c r="K126" s="147">
        <f>BK126</f>
        <v>0</v>
      </c>
      <c r="M126" s="135"/>
      <c r="N126" s="139"/>
      <c r="O126" s="140"/>
      <c r="P126" s="140"/>
      <c r="Q126" s="141">
        <f>SUM(Q127:Q210)</f>
        <v>0</v>
      </c>
      <c r="R126" s="141">
        <f>SUM(R127:R210)</f>
        <v>0</v>
      </c>
      <c r="S126" s="140"/>
      <c r="T126" s="142">
        <f>SUM(T127:T210)</f>
        <v>494.35339500000009</v>
      </c>
      <c r="U126" s="140"/>
      <c r="V126" s="142">
        <f>SUM(V127:V210)</f>
        <v>27.271145999999998</v>
      </c>
      <c r="W126" s="140"/>
      <c r="X126" s="143">
        <f>SUM(X127:X210)</f>
        <v>0</v>
      </c>
      <c r="AA126" s="197" t="str">
        <f t="shared" si="4"/>
        <v/>
      </c>
      <c r="AB126" s="198" t="str">
        <f t="shared" si="5"/>
        <v/>
      </c>
      <c r="AR126" s="136" t="s">
        <v>84</v>
      </c>
      <c r="AT126" s="144" t="s">
        <v>76</v>
      </c>
      <c r="AU126" s="144" t="s">
        <v>84</v>
      </c>
      <c r="AY126" s="136" t="s">
        <v>152</v>
      </c>
      <c r="BK126" s="145">
        <f>SUM(BK127:BK210)</f>
        <v>0</v>
      </c>
    </row>
    <row r="127" spans="1:65" s="2" customFormat="1" ht="33" customHeight="1" x14ac:dyDescent="0.2">
      <c r="A127" s="28"/>
      <c r="B127" s="148"/>
      <c r="C127" s="149" t="s">
        <v>84</v>
      </c>
      <c r="D127" s="149" t="s">
        <v>154</v>
      </c>
      <c r="E127" s="150" t="s">
        <v>354</v>
      </c>
      <c r="F127" s="151" t="s">
        <v>355</v>
      </c>
      <c r="G127" s="152" t="s">
        <v>157</v>
      </c>
      <c r="H127" s="153">
        <v>9</v>
      </c>
      <c r="I127" s="154">
        <v>0</v>
      </c>
      <c r="J127" s="284">
        <v>0</v>
      </c>
      <c r="K127" s="154">
        <f>ROUND(P127*H127,2)</f>
        <v>0</v>
      </c>
      <c r="L127" s="151" t="s">
        <v>158</v>
      </c>
      <c r="M127" s="29"/>
      <c r="N127" s="155" t="s">
        <v>1</v>
      </c>
      <c r="O127" s="156" t="s">
        <v>40</v>
      </c>
      <c r="P127" s="157">
        <f>I127+J127</f>
        <v>0</v>
      </c>
      <c r="Q127" s="157">
        <f>ROUND(I127*H127,2)</f>
        <v>0</v>
      </c>
      <c r="R127" s="157">
        <f>ROUND(J127*H127,2)</f>
        <v>0</v>
      </c>
      <c r="S127" s="158">
        <v>0.14099999999999999</v>
      </c>
      <c r="T127" s="158">
        <f>S127*H127</f>
        <v>1.2689999999999999</v>
      </c>
      <c r="U127" s="158">
        <v>0</v>
      </c>
      <c r="V127" s="158">
        <f>U127*H127</f>
        <v>0</v>
      </c>
      <c r="W127" s="158">
        <v>0</v>
      </c>
      <c r="X127" s="159">
        <f>W127*H127</f>
        <v>0</v>
      </c>
      <c r="Y127" s="28"/>
      <c r="Z127" s="28"/>
      <c r="AA127" s="197" t="str">
        <f t="shared" si="4"/>
        <v/>
      </c>
      <c r="AB127" s="198">
        <f t="shared" si="5"/>
        <v>0</v>
      </c>
      <c r="AC127" s="28"/>
      <c r="AD127" s="28"/>
      <c r="AE127" s="28"/>
      <c r="AR127" s="160" t="s">
        <v>159</v>
      </c>
      <c r="AT127" s="160" t="s">
        <v>154</v>
      </c>
      <c r="AU127" s="160" t="s">
        <v>86</v>
      </c>
      <c r="AY127" s="16" t="s">
        <v>152</v>
      </c>
      <c r="BE127" s="161">
        <f>IF(O127="základní",K127,0)</f>
        <v>0</v>
      </c>
      <c r="BF127" s="161">
        <f>IF(O127="snížená",K127,0)</f>
        <v>0</v>
      </c>
      <c r="BG127" s="161">
        <f>IF(O127="zákl. přenesená",K127,0)</f>
        <v>0</v>
      </c>
      <c r="BH127" s="161">
        <f>IF(O127="sníž. přenesená",K127,0)</f>
        <v>0</v>
      </c>
      <c r="BI127" s="161">
        <f>IF(O127="nulová",K127,0)</f>
        <v>0</v>
      </c>
      <c r="BJ127" s="16" t="s">
        <v>84</v>
      </c>
      <c r="BK127" s="161">
        <f>ROUND(P127*H127,2)</f>
        <v>0</v>
      </c>
      <c r="BL127" s="16" t="s">
        <v>159</v>
      </c>
      <c r="BM127" s="160" t="s">
        <v>356</v>
      </c>
    </row>
    <row r="128" spans="1:65" s="2" customFormat="1" ht="29.25" x14ac:dyDescent="0.2">
      <c r="A128" s="28"/>
      <c r="B128" s="29"/>
      <c r="C128" s="28"/>
      <c r="D128" s="162" t="s">
        <v>161</v>
      </c>
      <c r="E128" s="28"/>
      <c r="F128" s="163" t="s">
        <v>357</v>
      </c>
      <c r="G128" s="28"/>
      <c r="H128" s="28"/>
      <c r="I128" s="28"/>
      <c r="J128" s="28"/>
      <c r="K128" s="28"/>
      <c r="L128" s="28"/>
      <c r="M128" s="29"/>
      <c r="N128" s="164"/>
      <c r="O128" s="16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197" t="str">
        <f t="shared" si="4"/>
        <v/>
      </c>
      <c r="AB128" s="198" t="str">
        <f t="shared" si="5"/>
        <v/>
      </c>
      <c r="AC128" s="28"/>
      <c r="AD128" s="28"/>
      <c r="AE128" s="28"/>
      <c r="AT128" s="16" t="s">
        <v>161</v>
      </c>
      <c r="AU128" s="16" t="s">
        <v>86</v>
      </c>
    </row>
    <row r="129" spans="1:65" s="2" customFormat="1" ht="33" customHeight="1" x14ac:dyDescent="0.2">
      <c r="A129" s="28"/>
      <c r="B129" s="148"/>
      <c r="C129" s="149" t="s">
        <v>86</v>
      </c>
      <c r="D129" s="149" t="s">
        <v>154</v>
      </c>
      <c r="E129" s="150" t="s">
        <v>354</v>
      </c>
      <c r="F129" s="151" t="s">
        <v>355</v>
      </c>
      <c r="G129" s="152" t="s">
        <v>157</v>
      </c>
      <c r="H129" s="153">
        <v>4</v>
      </c>
      <c r="I129" s="154">
        <v>0</v>
      </c>
      <c r="J129" s="284">
        <v>0</v>
      </c>
      <c r="K129" s="154">
        <f>ROUND(P129*H129,2)</f>
        <v>0</v>
      </c>
      <c r="L129" s="151" t="s">
        <v>158</v>
      </c>
      <c r="M129" s="29"/>
      <c r="N129" s="155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0.14099999999999999</v>
      </c>
      <c r="T129" s="158">
        <f>S129*H129</f>
        <v>0.56399999999999995</v>
      </c>
      <c r="U129" s="158">
        <v>0</v>
      </c>
      <c r="V129" s="158">
        <f>U129*H129</f>
        <v>0</v>
      </c>
      <c r="W129" s="158">
        <v>0</v>
      </c>
      <c r="X129" s="159">
        <f>W129*H129</f>
        <v>0</v>
      </c>
      <c r="Y129" s="28"/>
      <c r="Z129" s="28"/>
      <c r="AA129" s="197">
        <f t="shared" si="4"/>
        <v>0</v>
      </c>
      <c r="AB129" s="198" t="str">
        <f t="shared" si="5"/>
        <v/>
      </c>
      <c r="AC129" s="28"/>
      <c r="AD129" s="28"/>
      <c r="AE129" s="28"/>
      <c r="AR129" s="160" t="s">
        <v>159</v>
      </c>
      <c r="AT129" s="160" t="s">
        <v>154</v>
      </c>
      <c r="AU129" s="160" t="s">
        <v>86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358</v>
      </c>
    </row>
    <row r="130" spans="1:65" s="2" customFormat="1" ht="29.25" x14ac:dyDescent="0.2">
      <c r="A130" s="28"/>
      <c r="B130" s="29"/>
      <c r="C130" s="28"/>
      <c r="D130" s="162" t="s">
        <v>161</v>
      </c>
      <c r="E130" s="28"/>
      <c r="F130" s="163" t="s">
        <v>359</v>
      </c>
      <c r="G130" s="28"/>
      <c r="H130" s="28"/>
      <c r="I130" s="28"/>
      <c r="J130" s="28"/>
      <c r="K130" s="28"/>
      <c r="L130" s="28"/>
      <c r="M130" s="29"/>
      <c r="N130" s="164"/>
      <c r="O130" s="16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197" t="str">
        <f t="shared" si="4"/>
        <v/>
      </c>
      <c r="AB130" s="198" t="str">
        <f t="shared" si="5"/>
        <v/>
      </c>
      <c r="AC130" s="28"/>
      <c r="AD130" s="28"/>
      <c r="AE130" s="28"/>
      <c r="AT130" s="16" t="s">
        <v>161</v>
      </c>
      <c r="AU130" s="16" t="s">
        <v>86</v>
      </c>
    </row>
    <row r="131" spans="1:65" s="2" customFormat="1" ht="33" customHeight="1" x14ac:dyDescent="0.2">
      <c r="A131" s="28"/>
      <c r="B131" s="148"/>
      <c r="C131" s="149" t="s">
        <v>165</v>
      </c>
      <c r="D131" s="149" t="s">
        <v>154</v>
      </c>
      <c r="E131" s="150" t="s">
        <v>360</v>
      </c>
      <c r="F131" s="151" t="s">
        <v>361</v>
      </c>
      <c r="G131" s="152" t="s">
        <v>157</v>
      </c>
      <c r="H131" s="153">
        <v>240</v>
      </c>
      <c r="I131" s="154">
        <v>0</v>
      </c>
      <c r="J131" s="284">
        <v>0</v>
      </c>
      <c r="K131" s="154">
        <f>ROUND(P131*H131,2)</f>
        <v>0</v>
      </c>
      <c r="L131" s="151" t="s">
        <v>158</v>
      </c>
      <c r="M131" s="29"/>
      <c r="N131" s="155" t="s">
        <v>1</v>
      </c>
      <c r="O131" s="156" t="s">
        <v>40</v>
      </c>
      <c r="P131" s="157">
        <f>I131+J131</f>
        <v>0</v>
      </c>
      <c r="Q131" s="157">
        <f>ROUND(I131*H131,2)</f>
        <v>0</v>
      </c>
      <c r="R131" s="157">
        <f>ROUND(J131*H131,2)</f>
        <v>0</v>
      </c>
      <c r="S131" s="158">
        <v>7.2999999999999995E-2</v>
      </c>
      <c r="T131" s="158">
        <f>S131*H131</f>
        <v>17.52</v>
      </c>
      <c r="U131" s="158">
        <v>0</v>
      </c>
      <c r="V131" s="158">
        <f>U131*H131</f>
        <v>0</v>
      </c>
      <c r="W131" s="158">
        <v>0</v>
      </c>
      <c r="X131" s="159">
        <f>W131*H131</f>
        <v>0</v>
      </c>
      <c r="Y131" s="28"/>
      <c r="Z131" s="28"/>
      <c r="AA131" s="197" t="str">
        <f t="shared" si="4"/>
        <v/>
      </c>
      <c r="AB131" s="198">
        <f t="shared" si="5"/>
        <v>0</v>
      </c>
      <c r="AC131" s="28"/>
      <c r="AD131" s="28"/>
      <c r="AE131" s="28"/>
      <c r="AR131" s="160" t="s">
        <v>159</v>
      </c>
      <c r="AT131" s="160" t="s">
        <v>154</v>
      </c>
      <c r="AU131" s="160" t="s">
        <v>86</v>
      </c>
      <c r="AY131" s="16" t="s">
        <v>152</v>
      </c>
      <c r="BE131" s="161">
        <f>IF(O131="základní",K131,0)</f>
        <v>0</v>
      </c>
      <c r="BF131" s="161">
        <f>IF(O131="snížená",K131,0)</f>
        <v>0</v>
      </c>
      <c r="BG131" s="161">
        <f>IF(O131="zákl. přenesená",K131,0)</f>
        <v>0</v>
      </c>
      <c r="BH131" s="161">
        <f>IF(O131="sníž. přenesená",K131,0)</f>
        <v>0</v>
      </c>
      <c r="BI131" s="161">
        <f>IF(O131="nulová",K131,0)</f>
        <v>0</v>
      </c>
      <c r="BJ131" s="16" t="s">
        <v>84</v>
      </c>
      <c r="BK131" s="161">
        <f>ROUND(P131*H131,2)</f>
        <v>0</v>
      </c>
      <c r="BL131" s="16" t="s">
        <v>159</v>
      </c>
      <c r="BM131" s="160" t="s">
        <v>362</v>
      </c>
    </row>
    <row r="132" spans="1:65" s="2" customFormat="1" ht="29.25" x14ac:dyDescent="0.2">
      <c r="A132" s="28"/>
      <c r="B132" s="29"/>
      <c r="C132" s="28"/>
      <c r="D132" s="162" t="s">
        <v>161</v>
      </c>
      <c r="E132" s="28"/>
      <c r="F132" s="163" t="s">
        <v>363</v>
      </c>
      <c r="G132" s="28"/>
      <c r="H132" s="28"/>
      <c r="I132" s="28"/>
      <c r="J132" s="28"/>
      <c r="K132" s="28"/>
      <c r="L132" s="28"/>
      <c r="M132" s="29"/>
      <c r="N132" s="164"/>
      <c r="O132" s="16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197" t="str">
        <f t="shared" si="4"/>
        <v/>
      </c>
      <c r="AB132" s="198" t="str">
        <f t="shared" si="5"/>
        <v/>
      </c>
      <c r="AC132" s="28"/>
      <c r="AD132" s="28"/>
      <c r="AE132" s="28"/>
      <c r="AT132" s="16" t="s">
        <v>161</v>
      </c>
      <c r="AU132" s="16" t="s">
        <v>86</v>
      </c>
    </row>
    <row r="133" spans="1:65" s="2" customFormat="1" ht="33" customHeight="1" x14ac:dyDescent="0.2">
      <c r="A133" s="28"/>
      <c r="B133" s="148"/>
      <c r="C133" s="149" t="s">
        <v>159</v>
      </c>
      <c r="D133" s="149" t="s">
        <v>154</v>
      </c>
      <c r="E133" s="150" t="s">
        <v>360</v>
      </c>
      <c r="F133" s="151" t="s">
        <v>361</v>
      </c>
      <c r="G133" s="152" t="s">
        <v>157</v>
      </c>
      <c r="H133" s="153">
        <v>71</v>
      </c>
      <c r="I133" s="154">
        <v>0</v>
      </c>
      <c r="J133" s="284">
        <v>0</v>
      </c>
      <c r="K133" s="154">
        <f>ROUND(P133*H133,2)</f>
        <v>0</v>
      </c>
      <c r="L133" s="151" t="s">
        <v>158</v>
      </c>
      <c r="M133" s="29"/>
      <c r="N133" s="155" t="s">
        <v>1</v>
      </c>
      <c r="O133" s="156" t="s">
        <v>40</v>
      </c>
      <c r="P133" s="157">
        <f>I133+J133</f>
        <v>0</v>
      </c>
      <c r="Q133" s="157">
        <f>ROUND(I133*H133,2)</f>
        <v>0</v>
      </c>
      <c r="R133" s="157">
        <f>ROUND(J133*H133,2)</f>
        <v>0</v>
      </c>
      <c r="S133" s="158">
        <v>7.2999999999999995E-2</v>
      </c>
      <c r="T133" s="158">
        <f>S133*H133</f>
        <v>5.1829999999999998</v>
      </c>
      <c r="U133" s="158">
        <v>0</v>
      </c>
      <c r="V133" s="158">
        <f>U133*H133</f>
        <v>0</v>
      </c>
      <c r="W133" s="158">
        <v>0</v>
      </c>
      <c r="X133" s="159">
        <f>W133*H133</f>
        <v>0</v>
      </c>
      <c r="Y133" s="28"/>
      <c r="Z133" s="28"/>
      <c r="AA133" s="197">
        <f t="shared" ref="AA133:AA196" si="7">IFERROR(IF(FIND("
nezpůsobilé",$F134)&gt;1,$K133,0),"")</f>
        <v>0</v>
      </c>
      <c r="AB133" s="198" t="str">
        <f t="shared" ref="AB133:AB196" si="8">IFERROR(IF(FIND("
způsobilé",$F134)&gt;1,$K133,0),"")</f>
        <v/>
      </c>
      <c r="AC133" s="28"/>
      <c r="AD133" s="28"/>
      <c r="AE133" s="28"/>
      <c r="AR133" s="160" t="s">
        <v>159</v>
      </c>
      <c r="AT133" s="160" t="s">
        <v>154</v>
      </c>
      <c r="AU133" s="160" t="s">
        <v>86</v>
      </c>
      <c r="AY133" s="16" t="s">
        <v>152</v>
      </c>
      <c r="BE133" s="161">
        <f>IF(O133="základní",K133,0)</f>
        <v>0</v>
      </c>
      <c r="BF133" s="161">
        <f>IF(O133="snížená",K133,0)</f>
        <v>0</v>
      </c>
      <c r="BG133" s="161">
        <f>IF(O133="zákl. přenesená",K133,0)</f>
        <v>0</v>
      </c>
      <c r="BH133" s="161">
        <f>IF(O133="sníž. přenesená",K133,0)</f>
        <v>0</v>
      </c>
      <c r="BI133" s="161">
        <f>IF(O133="nulová",K133,0)</f>
        <v>0</v>
      </c>
      <c r="BJ133" s="16" t="s">
        <v>84</v>
      </c>
      <c r="BK133" s="161">
        <f>ROUND(P133*H133,2)</f>
        <v>0</v>
      </c>
      <c r="BL133" s="16" t="s">
        <v>159</v>
      </c>
      <c r="BM133" s="160" t="s">
        <v>364</v>
      </c>
    </row>
    <row r="134" spans="1:65" s="2" customFormat="1" ht="29.25" x14ac:dyDescent="0.2">
      <c r="A134" s="28"/>
      <c r="B134" s="29"/>
      <c r="C134" s="28"/>
      <c r="D134" s="162" t="s">
        <v>161</v>
      </c>
      <c r="E134" s="28"/>
      <c r="F134" s="163" t="s">
        <v>365</v>
      </c>
      <c r="G134" s="28"/>
      <c r="H134" s="28"/>
      <c r="I134" s="28"/>
      <c r="J134" s="28"/>
      <c r="K134" s="28"/>
      <c r="L134" s="28"/>
      <c r="M134" s="29"/>
      <c r="N134" s="164"/>
      <c r="O134" s="16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197" t="str">
        <f t="shared" si="7"/>
        <v/>
      </c>
      <c r="AB134" s="198" t="str">
        <f t="shared" si="8"/>
        <v/>
      </c>
      <c r="AC134" s="28"/>
      <c r="AD134" s="28"/>
      <c r="AE134" s="28"/>
      <c r="AT134" s="16" t="s">
        <v>161</v>
      </c>
      <c r="AU134" s="16" t="s">
        <v>86</v>
      </c>
    </row>
    <row r="135" spans="1:65" s="2" customFormat="1" ht="33" customHeight="1" x14ac:dyDescent="0.2">
      <c r="A135" s="28"/>
      <c r="B135" s="148"/>
      <c r="C135" s="149" t="s">
        <v>181</v>
      </c>
      <c r="D135" s="149" t="s">
        <v>154</v>
      </c>
      <c r="E135" s="150" t="s">
        <v>366</v>
      </c>
      <c r="F135" s="151" t="s">
        <v>367</v>
      </c>
      <c r="G135" s="152" t="s">
        <v>157</v>
      </c>
      <c r="H135" s="153">
        <v>15</v>
      </c>
      <c r="I135" s="154">
        <v>0</v>
      </c>
      <c r="J135" s="284">
        <v>0</v>
      </c>
      <c r="K135" s="154">
        <f>ROUND(P135*H135,2)</f>
        <v>0</v>
      </c>
      <c r="L135" s="151" t="s">
        <v>158</v>
      </c>
      <c r="M135" s="29"/>
      <c r="N135" s="155" t="s">
        <v>1</v>
      </c>
      <c r="O135" s="156" t="s">
        <v>40</v>
      </c>
      <c r="P135" s="157">
        <f>I135+J135</f>
        <v>0</v>
      </c>
      <c r="Q135" s="157">
        <f>ROUND(I135*H135,2)</f>
        <v>0</v>
      </c>
      <c r="R135" s="157">
        <f>ROUND(J135*H135,2)</f>
        <v>0</v>
      </c>
      <c r="S135" s="158">
        <v>9.9000000000000005E-2</v>
      </c>
      <c r="T135" s="158">
        <f>S135*H135</f>
        <v>1.4850000000000001</v>
      </c>
      <c r="U135" s="158">
        <v>0</v>
      </c>
      <c r="V135" s="158">
        <f>U135*H135</f>
        <v>0</v>
      </c>
      <c r="W135" s="158">
        <v>0</v>
      </c>
      <c r="X135" s="159">
        <f>W135*H135</f>
        <v>0</v>
      </c>
      <c r="Y135" s="28"/>
      <c r="Z135" s="28"/>
      <c r="AA135" s="197" t="str">
        <f t="shared" si="7"/>
        <v/>
      </c>
      <c r="AB135" s="198">
        <f t="shared" si="8"/>
        <v>0</v>
      </c>
      <c r="AC135" s="28"/>
      <c r="AD135" s="28"/>
      <c r="AE135" s="28"/>
      <c r="AR135" s="160" t="s">
        <v>159</v>
      </c>
      <c r="AT135" s="160" t="s">
        <v>154</v>
      </c>
      <c r="AU135" s="160" t="s">
        <v>86</v>
      </c>
      <c r="AY135" s="16" t="s">
        <v>152</v>
      </c>
      <c r="BE135" s="161">
        <f>IF(O135="základní",K135,0)</f>
        <v>0</v>
      </c>
      <c r="BF135" s="161">
        <f>IF(O135="snížená",K135,0)</f>
        <v>0</v>
      </c>
      <c r="BG135" s="161">
        <f>IF(O135="zákl. přenesená",K135,0)</f>
        <v>0</v>
      </c>
      <c r="BH135" s="161">
        <f>IF(O135="sníž. přenesená",K135,0)</f>
        <v>0</v>
      </c>
      <c r="BI135" s="161">
        <f>IF(O135="nulová",K135,0)</f>
        <v>0</v>
      </c>
      <c r="BJ135" s="16" t="s">
        <v>84</v>
      </c>
      <c r="BK135" s="161">
        <f>ROUND(P135*H135,2)</f>
        <v>0</v>
      </c>
      <c r="BL135" s="16" t="s">
        <v>159</v>
      </c>
      <c r="BM135" s="160" t="s">
        <v>368</v>
      </c>
    </row>
    <row r="136" spans="1:65" s="2" customFormat="1" ht="39" x14ac:dyDescent="0.2">
      <c r="A136" s="28"/>
      <c r="B136" s="29"/>
      <c r="C136" s="28"/>
      <c r="D136" s="162" t="s">
        <v>161</v>
      </c>
      <c r="E136" s="28"/>
      <c r="F136" s="163" t="s">
        <v>369</v>
      </c>
      <c r="G136" s="28"/>
      <c r="H136" s="28"/>
      <c r="I136" s="28"/>
      <c r="J136" s="28"/>
      <c r="K136" s="28"/>
      <c r="L136" s="28"/>
      <c r="M136" s="29"/>
      <c r="N136" s="164"/>
      <c r="O136" s="16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197" t="str">
        <f t="shared" si="7"/>
        <v/>
      </c>
      <c r="AB136" s="198" t="str">
        <f t="shared" si="8"/>
        <v/>
      </c>
      <c r="AC136" s="28"/>
      <c r="AD136" s="28"/>
      <c r="AE136" s="28"/>
      <c r="AT136" s="16" t="s">
        <v>161</v>
      </c>
      <c r="AU136" s="16" t="s">
        <v>86</v>
      </c>
    </row>
    <row r="137" spans="1:65" s="2" customFormat="1" ht="33" customHeight="1" x14ac:dyDescent="0.2">
      <c r="A137" s="28"/>
      <c r="B137" s="148"/>
      <c r="C137" s="149" t="s">
        <v>184</v>
      </c>
      <c r="D137" s="149" t="s">
        <v>154</v>
      </c>
      <c r="E137" s="150" t="s">
        <v>366</v>
      </c>
      <c r="F137" s="151" t="s">
        <v>367</v>
      </c>
      <c r="G137" s="152" t="s">
        <v>157</v>
      </c>
      <c r="H137" s="153">
        <v>97</v>
      </c>
      <c r="I137" s="154">
        <v>0</v>
      </c>
      <c r="J137" s="284">
        <v>0</v>
      </c>
      <c r="K137" s="154">
        <f>ROUND(P137*H137,2)</f>
        <v>0</v>
      </c>
      <c r="L137" s="151" t="s">
        <v>158</v>
      </c>
      <c r="M137" s="29"/>
      <c r="N137" s="155" t="s">
        <v>1</v>
      </c>
      <c r="O137" s="156" t="s">
        <v>40</v>
      </c>
      <c r="P137" s="157">
        <f>I137+J137</f>
        <v>0</v>
      </c>
      <c r="Q137" s="157">
        <f>ROUND(I137*H137,2)</f>
        <v>0</v>
      </c>
      <c r="R137" s="157">
        <f>ROUND(J137*H137,2)</f>
        <v>0</v>
      </c>
      <c r="S137" s="158">
        <v>9.9000000000000005E-2</v>
      </c>
      <c r="T137" s="158">
        <f>S137*H137</f>
        <v>9.6029999999999998</v>
      </c>
      <c r="U137" s="158">
        <v>0</v>
      </c>
      <c r="V137" s="158">
        <f>U137*H137</f>
        <v>0</v>
      </c>
      <c r="W137" s="158">
        <v>0</v>
      </c>
      <c r="X137" s="159">
        <f>W137*H137</f>
        <v>0</v>
      </c>
      <c r="Y137" s="28"/>
      <c r="Z137" s="28"/>
      <c r="AA137" s="197">
        <f t="shared" si="7"/>
        <v>0</v>
      </c>
      <c r="AB137" s="198" t="str">
        <f t="shared" si="8"/>
        <v/>
      </c>
      <c r="AC137" s="28"/>
      <c r="AD137" s="28"/>
      <c r="AE137" s="28"/>
      <c r="AR137" s="160" t="s">
        <v>159</v>
      </c>
      <c r="AT137" s="160" t="s">
        <v>154</v>
      </c>
      <c r="AU137" s="160" t="s">
        <v>86</v>
      </c>
      <c r="AY137" s="16" t="s">
        <v>152</v>
      </c>
      <c r="BE137" s="161">
        <f>IF(O137="základní",K137,0)</f>
        <v>0</v>
      </c>
      <c r="BF137" s="161">
        <f>IF(O137="snížená",K137,0)</f>
        <v>0</v>
      </c>
      <c r="BG137" s="161">
        <f>IF(O137="zákl. přenesená",K137,0)</f>
        <v>0</v>
      </c>
      <c r="BH137" s="161">
        <f>IF(O137="sníž. přenesená",K137,0)</f>
        <v>0</v>
      </c>
      <c r="BI137" s="161">
        <f>IF(O137="nulová",K137,0)</f>
        <v>0</v>
      </c>
      <c r="BJ137" s="16" t="s">
        <v>84</v>
      </c>
      <c r="BK137" s="161">
        <f>ROUND(P137*H137,2)</f>
        <v>0</v>
      </c>
      <c r="BL137" s="16" t="s">
        <v>159</v>
      </c>
      <c r="BM137" s="160" t="s">
        <v>370</v>
      </c>
    </row>
    <row r="138" spans="1:65" s="2" customFormat="1" ht="39" x14ac:dyDescent="0.2">
      <c r="A138" s="28"/>
      <c r="B138" s="29"/>
      <c r="C138" s="28"/>
      <c r="D138" s="162" t="s">
        <v>161</v>
      </c>
      <c r="E138" s="28"/>
      <c r="F138" s="163" t="s">
        <v>371</v>
      </c>
      <c r="G138" s="28"/>
      <c r="H138" s="28"/>
      <c r="I138" s="28"/>
      <c r="J138" s="28"/>
      <c r="K138" s="28"/>
      <c r="L138" s="28"/>
      <c r="M138" s="29"/>
      <c r="N138" s="164"/>
      <c r="O138" s="165"/>
      <c r="P138" s="54"/>
      <c r="Q138" s="54"/>
      <c r="R138" s="54"/>
      <c r="S138" s="54"/>
      <c r="T138" s="54"/>
      <c r="U138" s="54"/>
      <c r="V138" s="54"/>
      <c r="W138" s="54"/>
      <c r="X138" s="55"/>
      <c r="Y138" s="28"/>
      <c r="Z138" s="28"/>
      <c r="AA138" s="197" t="str">
        <f t="shared" si="7"/>
        <v/>
      </c>
      <c r="AB138" s="198" t="str">
        <f t="shared" si="8"/>
        <v/>
      </c>
      <c r="AC138" s="28"/>
      <c r="AD138" s="28"/>
      <c r="AE138" s="28"/>
      <c r="AT138" s="16" t="s">
        <v>161</v>
      </c>
      <c r="AU138" s="16" t="s">
        <v>86</v>
      </c>
    </row>
    <row r="139" spans="1:65" s="2" customFormat="1" ht="21.75" customHeight="1" x14ac:dyDescent="0.2">
      <c r="A139" s="28"/>
      <c r="B139" s="148"/>
      <c r="C139" s="149" t="s">
        <v>189</v>
      </c>
      <c r="D139" s="149" t="s">
        <v>154</v>
      </c>
      <c r="E139" s="150" t="s">
        <v>372</v>
      </c>
      <c r="F139" s="151" t="s">
        <v>373</v>
      </c>
      <c r="G139" s="152" t="s">
        <v>258</v>
      </c>
      <c r="H139" s="153">
        <v>289</v>
      </c>
      <c r="I139" s="154">
        <v>0</v>
      </c>
      <c r="J139" s="284">
        <v>0</v>
      </c>
      <c r="K139" s="154">
        <f>ROUND(P139*H139,2)</f>
        <v>0</v>
      </c>
      <c r="L139" s="151" t="s">
        <v>158</v>
      </c>
      <c r="M139" s="29"/>
      <c r="N139" s="155" t="s">
        <v>1</v>
      </c>
      <c r="O139" s="156" t="s">
        <v>40</v>
      </c>
      <c r="P139" s="157">
        <f>I139+J139</f>
        <v>0</v>
      </c>
      <c r="Q139" s="157">
        <f>ROUND(I139*H139,2)</f>
        <v>0</v>
      </c>
      <c r="R139" s="157">
        <f>ROUND(J139*H139,2)</f>
        <v>0</v>
      </c>
      <c r="S139" s="158">
        <v>5.0999999999999997E-2</v>
      </c>
      <c r="T139" s="158">
        <f>S139*H139</f>
        <v>14.738999999999999</v>
      </c>
      <c r="U139" s="158">
        <v>0</v>
      </c>
      <c r="V139" s="158">
        <f>U139*H139</f>
        <v>0</v>
      </c>
      <c r="W139" s="158">
        <v>0</v>
      </c>
      <c r="X139" s="159">
        <f>W139*H139</f>
        <v>0</v>
      </c>
      <c r="Y139" s="28"/>
      <c r="Z139" s="28"/>
      <c r="AA139" s="197" t="str">
        <f t="shared" si="7"/>
        <v/>
      </c>
      <c r="AB139" s="198">
        <f t="shared" si="8"/>
        <v>0</v>
      </c>
      <c r="AC139" s="28"/>
      <c r="AD139" s="28"/>
      <c r="AE139" s="28"/>
      <c r="AR139" s="160" t="s">
        <v>159</v>
      </c>
      <c r="AT139" s="160" t="s">
        <v>154</v>
      </c>
      <c r="AU139" s="160" t="s">
        <v>86</v>
      </c>
      <c r="AY139" s="16" t="s">
        <v>152</v>
      </c>
      <c r="BE139" s="161">
        <f>IF(O139="základní",K139,0)</f>
        <v>0</v>
      </c>
      <c r="BF139" s="161">
        <f>IF(O139="snížená",K139,0)</f>
        <v>0</v>
      </c>
      <c r="BG139" s="161">
        <f>IF(O139="zákl. přenesená",K139,0)</f>
        <v>0</v>
      </c>
      <c r="BH139" s="161">
        <f>IF(O139="sníž. přenesená",K139,0)</f>
        <v>0</v>
      </c>
      <c r="BI139" s="161">
        <f>IF(O139="nulová",K139,0)</f>
        <v>0</v>
      </c>
      <c r="BJ139" s="16" t="s">
        <v>84</v>
      </c>
      <c r="BK139" s="161">
        <f>ROUND(P139*H139,2)</f>
        <v>0</v>
      </c>
      <c r="BL139" s="16" t="s">
        <v>159</v>
      </c>
      <c r="BM139" s="160" t="s">
        <v>374</v>
      </c>
    </row>
    <row r="140" spans="1:65" s="2" customFormat="1" ht="19.5" x14ac:dyDescent="0.2">
      <c r="A140" s="28"/>
      <c r="B140" s="29"/>
      <c r="C140" s="28"/>
      <c r="D140" s="162" t="s">
        <v>161</v>
      </c>
      <c r="E140" s="28"/>
      <c r="F140" s="163" t="s">
        <v>210</v>
      </c>
      <c r="G140" s="28"/>
      <c r="H140" s="28"/>
      <c r="I140" s="28"/>
      <c r="J140" s="28"/>
      <c r="K140" s="28"/>
      <c r="L140" s="28"/>
      <c r="M140" s="29"/>
      <c r="N140" s="164"/>
      <c r="O140" s="165"/>
      <c r="P140" s="54"/>
      <c r="Q140" s="54"/>
      <c r="R140" s="54"/>
      <c r="S140" s="54"/>
      <c r="T140" s="54"/>
      <c r="U140" s="54"/>
      <c r="V140" s="54"/>
      <c r="W140" s="54"/>
      <c r="X140" s="55"/>
      <c r="Y140" s="28"/>
      <c r="Z140" s="28"/>
      <c r="AA140" s="197" t="str">
        <f t="shared" si="7"/>
        <v/>
      </c>
      <c r="AB140" s="198" t="str">
        <f t="shared" si="8"/>
        <v/>
      </c>
      <c r="AC140" s="28"/>
      <c r="AD140" s="28"/>
      <c r="AE140" s="28"/>
      <c r="AT140" s="16" t="s">
        <v>161</v>
      </c>
      <c r="AU140" s="16" t="s">
        <v>86</v>
      </c>
    </row>
    <row r="141" spans="1:65" s="2" customFormat="1" ht="21.75" customHeight="1" x14ac:dyDescent="0.2">
      <c r="A141" s="28"/>
      <c r="B141" s="148"/>
      <c r="C141" s="149" t="s">
        <v>174</v>
      </c>
      <c r="D141" s="149" t="s">
        <v>154</v>
      </c>
      <c r="E141" s="150" t="s">
        <v>372</v>
      </c>
      <c r="F141" s="151" t="s">
        <v>373</v>
      </c>
      <c r="G141" s="152" t="s">
        <v>258</v>
      </c>
      <c r="H141" s="153">
        <v>574</v>
      </c>
      <c r="I141" s="154">
        <v>0</v>
      </c>
      <c r="J141" s="284">
        <v>0</v>
      </c>
      <c r="K141" s="154">
        <f>ROUND(P141*H141,2)</f>
        <v>0</v>
      </c>
      <c r="L141" s="151" t="s">
        <v>158</v>
      </c>
      <c r="M141" s="29"/>
      <c r="N141" s="155" t="s">
        <v>1</v>
      </c>
      <c r="O141" s="156" t="s">
        <v>40</v>
      </c>
      <c r="P141" s="157">
        <f>I141+J141</f>
        <v>0</v>
      </c>
      <c r="Q141" s="157">
        <f>ROUND(I141*H141,2)</f>
        <v>0</v>
      </c>
      <c r="R141" s="157">
        <f>ROUND(J141*H141,2)</f>
        <v>0</v>
      </c>
      <c r="S141" s="158">
        <v>5.0999999999999997E-2</v>
      </c>
      <c r="T141" s="158">
        <f>S141*H141</f>
        <v>29.273999999999997</v>
      </c>
      <c r="U141" s="158">
        <v>0</v>
      </c>
      <c r="V141" s="158">
        <f>U141*H141</f>
        <v>0</v>
      </c>
      <c r="W141" s="158">
        <v>0</v>
      </c>
      <c r="X141" s="159">
        <f>W141*H141</f>
        <v>0</v>
      </c>
      <c r="Y141" s="28"/>
      <c r="Z141" s="28"/>
      <c r="AA141" s="197">
        <f t="shared" si="7"/>
        <v>0</v>
      </c>
      <c r="AB141" s="198" t="str">
        <f t="shared" si="8"/>
        <v/>
      </c>
      <c r="AC141" s="28"/>
      <c r="AD141" s="28"/>
      <c r="AE141" s="28"/>
      <c r="AR141" s="160" t="s">
        <v>159</v>
      </c>
      <c r="AT141" s="160" t="s">
        <v>154</v>
      </c>
      <c r="AU141" s="160" t="s">
        <v>86</v>
      </c>
      <c r="AY141" s="16" t="s">
        <v>152</v>
      </c>
      <c r="BE141" s="161">
        <f>IF(O141="základní",K141,0)</f>
        <v>0</v>
      </c>
      <c r="BF141" s="161">
        <f>IF(O141="snížená",K141,0)</f>
        <v>0</v>
      </c>
      <c r="BG141" s="161">
        <f>IF(O141="zákl. přenesená",K141,0)</f>
        <v>0</v>
      </c>
      <c r="BH141" s="161">
        <f>IF(O141="sníž. přenesená",K141,0)</f>
        <v>0</v>
      </c>
      <c r="BI141" s="161">
        <f>IF(O141="nulová",K141,0)</f>
        <v>0</v>
      </c>
      <c r="BJ141" s="16" t="s">
        <v>84</v>
      </c>
      <c r="BK141" s="161">
        <f>ROUND(P141*H141,2)</f>
        <v>0</v>
      </c>
      <c r="BL141" s="16" t="s">
        <v>159</v>
      </c>
      <c r="BM141" s="160" t="s">
        <v>375</v>
      </c>
    </row>
    <row r="142" spans="1:65" s="2" customFormat="1" ht="19.5" x14ac:dyDescent="0.2">
      <c r="A142" s="28"/>
      <c r="B142" s="29"/>
      <c r="C142" s="28"/>
      <c r="D142" s="162" t="s">
        <v>161</v>
      </c>
      <c r="E142" s="28"/>
      <c r="F142" s="163" t="s">
        <v>215</v>
      </c>
      <c r="G142" s="28"/>
      <c r="H142" s="28"/>
      <c r="I142" s="28"/>
      <c r="J142" s="28"/>
      <c r="K142" s="28"/>
      <c r="L142" s="28"/>
      <c r="M142" s="29"/>
      <c r="N142" s="164"/>
      <c r="O142" s="165"/>
      <c r="P142" s="54"/>
      <c r="Q142" s="54"/>
      <c r="R142" s="54"/>
      <c r="S142" s="54"/>
      <c r="T142" s="54"/>
      <c r="U142" s="54"/>
      <c r="V142" s="54"/>
      <c r="W142" s="54"/>
      <c r="X142" s="55"/>
      <c r="Y142" s="28"/>
      <c r="Z142" s="28"/>
      <c r="AA142" s="197" t="str">
        <f t="shared" si="7"/>
        <v/>
      </c>
      <c r="AB142" s="198" t="str">
        <f t="shared" si="8"/>
        <v/>
      </c>
      <c r="AC142" s="28"/>
      <c r="AD142" s="28"/>
      <c r="AE142" s="28"/>
      <c r="AT142" s="16" t="s">
        <v>161</v>
      </c>
      <c r="AU142" s="16" t="s">
        <v>86</v>
      </c>
    </row>
    <row r="143" spans="1:65" s="2" customFormat="1" ht="21.75" customHeight="1" x14ac:dyDescent="0.2">
      <c r="A143" s="28"/>
      <c r="B143" s="148"/>
      <c r="C143" s="149" t="s">
        <v>194</v>
      </c>
      <c r="D143" s="149" t="s">
        <v>154</v>
      </c>
      <c r="E143" s="150" t="s">
        <v>376</v>
      </c>
      <c r="F143" s="151" t="s">
        <v>377</v>
      </c>
      <c r="G143" s="152" t="s">
        <v>258</v>
      </c>
      <c r="H143" s="153">
        <v>289</v>
      </c>
      <c r="I143" s="154">
        <v>0</v>
      </c>
      <c r="J143" s="284">
        <v>0</v>
      </c>
      <c r="K143" s="154">
        <f>ROUND(P143*H143,2)</f>
        <v>0</v>
      </c>
      <c r="L143" s="151" t="s">
        <v>158</v>
      </c>
      <c r="M143" s="29"/>
      <c r="N143" s="155" t="s">
        <v>1</v>
      </c>
      <c r="O143" s="156" t="s">
        <v>40</v>
      </c>
      <c r="P143" s="157">
        <f>I143+J143</f>
        <v>0</v>
      </c>
      <c r="Q143" s="157">
        <f>ROUND(I143*H143,2)</f>
        <v>0</v>
      </c>
      <c r="R143" s="157">
        <f>ROUND(J143*H143,2)</f>
        <v>0</v>
      </c>
      <c r="S143" s="158">
        <v>2E-3</v>
      </c>
      <c r="T143" s="158">
        <f>S143*H143</f>
        <v>0.57799999999999996</v>
      </c>
      <c r="U143" s="158">
        <v>0</v>
      </c>
      <c r="V143" s="158">
        <f>U143*H143</f>
        <v>0</v>
      </c>
      <c r="W143" s="158">
        <v>0</v>
      </c>
      <c r="X143" s="159">
        <f>W143*H143</f>
        <v>0</v>
      </c>
      <c r="Y143" s="28"/>
      <c r="Z143" s="28"/>
      <c r="AA143" s="197" t="str">
        <f t="shared" si="7"/>
        <v/>
      </c>
      <c r="AB143" s="198">
        <f t="shared" si="8"/>
        <v>0</v>
      </c>
      <c r="AC143" s="28"/>
      <c r="AD143" s="28"/>
      <c r="AE143" s="28"/>
      <c r="AR143" s="160" t="s">
        <v>159</v>
      </c>
      <c r="AT143" s="160" t="s">
        <v>154</v>
      </c>
      <c r="AU143" s="160" t="s">
        <v>86</v>
      </c>
      <c r="AY143" s="16" t="s">
        <v>152</v>
      </c>
      <c r="BE143" s="161">
        <f>IF(O143="základní",K143,0)</f>
        <v>0</v>
      </c>
      <c r="BF143" s="161">
        <f>IF(O143="snížená",K143,0)</f>
        <v>0</v>
      </c>
      <c r="BG143" s="161">
        <f>IF(O143="zákl. přenesená",K143,0)</f>
        <v>0</v>
      </c>
      <c r="BH143" s="161">
        <f>IF(O143="sníž. přenesená",K143,0)</f>
        <v>0</v>
      </c>
      <c r="BI143" s="161">
        <f>IF(O143="nulová",K143,0)</f>
        <v>0</v>
      </c>
      <c r="BJ143" s="16" t="s">
        <v>84</v>
      </c>
      <c r="BK143" s="161">
        <f>ROUND(P143*H143,2)</f>
        <v>0</v>
      </c>
      <c r="BL143" s="16" t="s">
        <v>159</v>
      </c>
      <c r="BM143" s="160" t="s">
        <v>378</v>
      </c>
    </row>
    <row r="144" spans="1:65" s="2" customFormat="1" ht="29.25" x14ac:dyDescent="0.2">
      <c r="A144" s="28"/>
      <c r="B144" s="29"/>
      <c r="C144" s="28"/>
      <c r="D144" s="162" t="s">
        <v>161</v>
      </c>
      <c r="E144" s="28"/>
      <c r="F144" s="163" t="s">
        <v>379</v>
      </c>
      <c r="G144" s="28"/>
      <c r="H144" s="28"/>
      <c r="I144" s="28"/>
      <c r="J144" s="28"/>
      <c r="K144" s="28"/>
      <c r="L144" s="28"/>
      <c r="M144" s="29"/>
      <c r="N144" s="164"/>
      <c r="O144" s="165"/>
      <c r="P144" s="54"/>
      <c r="Q144" s="54"/>
      <c r="R144" s="54"/>
      <c r="S144" s="54"/>
      <c r="T144" s="54"/>
      <c r="U144" s="54"/>
      <c r="V144" s="54"/>
      <c r="W144" s="54"/>
      <c r="X144" s="55"/>
      <c r="Y144" s="28"/>
      <c r="Z144" s="28"/>
      <c r="AA144" s="197" t="str">
        <f t="shared" si="7"/>
        <v/>
      </c>
      <c r="AB144" s="198" t="str">
        <f t="shared" si="8"/>
        <v/>
      </c>
      <c r="AC144" s="28"/>
      <c r="AD144" s="28"/>
      <c r="AE144" s="28"/>
      <c r="AT144" s="16" t="s">
        <v>161</v>
      </c>
      <c r="AU144" s="16" t="s">
        <v>86</v>
      </c>
    </row>
    <row r="145" spans="1:65" s="2" customFormat="1" ht="21.75" customHeight="1" x14ac:dyDescent="0.2">
      <c r="A145" s="28"/>
      <c r="B145" s="148"/>
      <c r="C145" s="149" t="s">
        <v>199</v>
      </c>
      <c r="D145" s="149" t="s">
        <v>154</v>
      </c>
      <c r="E145" s="150" t="s">
        <v>376</v>
      </c>
      <c r="F145" s="151" t="s">
        <v>377</v>
      </c>
      <c r="G145" s="152" t="s">
        <v>258</v>
      </c>
      <c r="H145" s="153">
        <v>574</v>
      </c>
      <c r="I145" s="154">
        <v>0</v>
      </c>
      <c r="J145" s="284">
        <v>0</v>
      </c>
      <c r="K145" s="154">
        <f>ROUND(P145*H145,2)</f>
        <v>0</v>
      </c>
      <c r="L145" s="151" t="s">
        <v>158</v>
      </c>
      <c r="M145" s="29"/>
      <c r="N145" s="155" t="s">
        <v>1</v>
      </c>
      <c r="O145" s="156" t="s">
        <v>40</v>
      </c>
      <c r="P145" s="157">
        <f>I145+J145</f>
        <v>0</v>
      </c>
      <c r="Q145" s="157">
        <f>ROUND(I145*H145,2)</f>
        <v>0</v>
      </c>
      <c r="R145" s="157">
        <f>ROUND(J145*H145,2)</f>
        <v>0</v>
      </c>
      <c r="S145" s="158">
        <v>2E-3</v>
      </c>
      <c r="T145" s="158">
        <f>S145*H145</f>
        <v>1.1480000000000001</v>
      </c>
      <c r="U145" s="158">
        <v>0</v>
      </c>
      <c r="V145" s="158">
        <f>U145*H145</f>
        <v>0</v>
      </c>
      <c r="W145" s="158">
        <v>0</v>
      </c>
      <c r="X145" s="159">
        <f>W145*H145</f>
        <v>0</v>
      </c>
      <c r="Y145" s="28"/>
      <c r="Z145" s="28"/>
      <c r="AA145" s="197">
        <f t="shared" si="7"/>
        <v>0</v>
      </c>
      <c r="AB145" s="198" t="str">
        <f t="shared" si="8"/>
        <v/>
      </c>
      <c r="AC145" s="28"/>
      <c r="AD145" s="28"/>
      <c r="AE145" s="28"/>
      <c r="AR145" s="160" t="s">
        <v>159</v>
      </c>
      <c r="AT145" s="160" t="s">
        <v>154</v>
      </c>
      <c r="AU145" s="160" t="s">
        <v>86</v>
      </c>
      <c r="AY145" s="16" t="s">
        <v>152</v>
      </c>
      <c r="BE145" s="161">
        <f>IF(O145="základní",K145,0)</f>
        <v>0</v>
      </c>
      <c r="BF145" s="161">
        <f>IF(O145="snížená",K145,0)</f>
        <v>0</v>
      </c>
      <c r="BG145" s="161">
        <f>IF(O145="zákl. přenesená",K145,0)</f>
        <v>0</v>
      </c>
      <c r="BH145" s="161">
        <f>IF(O145="sníž. přenesená",K145,0)</f>
        <v>0</v>
      </c>
      <c r="BI145" s="161">
        <f>IF(O145="nulová",K145,0)</f>
        <v>0</v>
      </c>
      <c r="BJ145" s="16" t="s">
        <v>84</v>
      </c>
      <c r="BK145" s="161">
        <f>ROUND(P145*H145,2)</f>
        <v>0</v>
      </c>
      <c r="BL145" s="16" t="s">
        <v>159</v>
      </c>
      <c r="BM145" s="160" t="s">
        <v>380</v>
      </c>
    </row>
    <row r="146" spans="1:65" s="2" customFormat="1" ht="29.25" x14ac:dyDescent="0.2">
      <c r="A146" s="28"/>
      <c r="B146" s="29"/>
      <c r="C146" s="28"/>
      <c r="D146" s="162" t="s">
        <v>161</v>
      </c>
      <c r="E146" s="28"/>
      <c r="F146" s="163" t="s">
        <v>381</v>
      </c>
      <c r="G146" s="28"/>
      <c r="H146" s="28"/>
      <c r="I146" s="28"/>
      <c r="J146" s="28"/>
      <c r="K146" s="28"/>
      <c r="L146" s="28"/>
      <c r="M146" s="29"/>
      <c r="N146" s="164"/>
      <c r="O146" s="165"/>
      <c r="P146" s="54"/>
      <c r="Q146" s="54"/>
      <c r="R146" s="54"/>
      <c r="S146" s="54"/>
      <c r="T146" s="54"/>
      <c r="U146" s="54"/>
      <c r="V146" s="54"/>
      <c r="W146" s="54"/>
      <c r="X146" s="55"/>
      <c r="Y146" s="28"/>
      <c r="Z146" s="28"/>
      <c r="AA146" s="197" t="str">
        <f t="shared" si="7"/>
        <v/>
      </c>
      <c r="AB146" s="198" t="str">
        <f t="shared" si="8"/>
        <v/>
      </c>
      <c r="AC146" s="28"/>
      <c r="AD146" s="28"/>
      <c r="AE146" s="28"/>
      <c r="AT146" s="16" t="s">
        <v>161</v>
      </c>
      <c r="AU146" s="16" t="s">
        <v>86</v>
      </c>
    </row>
    <row r="147" spans="1:65" s="2" customFormat="1" ht="33" customHeight="1" x14ac:dyDescent="0.2">
      <c r="A147" s="28"/>
      <c r="B147" s="148"/>
      <c r="C147" s="149" t="s">
        <v>202</v>
      </c>
      <c r="D147" s="149" t="s">
        <v>154</v>
      </c>
      <c r="E147" s="150" t="s">
        <v>382</v>
      </c>
      <c r="F147" s="151" t="s">
        <v>383</v>
      </c>
      <c r="G147" s="152" t="s">
        <v>157</v>
      </c>
      <c r="H147" s="153">
        <v>240</v>
      </c>
      <c r="I147" s="284">
        <v>0</v>
      </c>
      <c r="J147" s="284">
        <v>0</v>
      </c>
      <c r="K147" s="154">
        <f>ROUND(P147*H147,2)</f>
        <v>0</v>
      </c>
      <c r="L147" s="151" t="s">
        <v>158</v>
      </c>
      <c r="M147" s="29"/>
      <c r="N147" s="155" t="s">
        <v>1</v>
      </c>
      <c r="O147" s="156" t="s">
        <v>40</v>
      </c>
      <c r="P147" s="157">
        <f>I147+J147</f>
        <v>0</v>
      </c>
      <c r="Q147" s="157">
        <f>ROUND(I147*H147,2)</f>
        <v>0</v>
      </c>
      <c r="R147" s="157">
        <f>ROUND(J147*H147,2)</f>
        <v>0</v>
      </c>
      <c r="S147" s="158">
        <v>0.27400000000000002</v>
      </c>
      <c r="T147" s="158">
        <f>S147*H147</f>
        <v>65.760000000000005</v>
      </c>
      <c r="U147" s="158">
        <v>0</v>
      </c>
      <c r="V147" s="158">
        <f>U147*H147</f>
        <v>0</v>
      </c>
      <c r="W147" s="158">
        <v>0</v>
      </c>
      <c r="X147" s="159">
        <f>W147*H147</f>
        <v>0</v>
      </c>
      <c r="Y147" s="28"/>
      <c r="Z147" s="28"/>
      <c r="AA147" s="197" t="str">
        <f t="shared" si="7"/>
        <v/>
      </c>
      <c r="AB147" s="198">
        <f t="shared" si="8"/>
        <v>0</v>
      </c>
      <c r="AC147" s="28"/>
      <c r="AD147" s="28"/>
      <c r="AE147" s="28"/>
      <c r="AR147" s="160" t="s">
        <v>159</v>
      </c>
      <c r="AT147" s="160" t="s">
        <v>154</v>
      </c>
      <c r="AU147" s="160" t="s">
        <v>86</v>
      </c>
      <c r="AY147" s="16" t="s">
        <v>152</v>
      </c>
      <c r="BE147" s="161">
        <f>IF(O147="základní",K147,0)</f>
        <v>0</v>
      </c>
      <c r="BF147" s="161">
        <f>IF(O147="snížená",K147,0)</f>
        <v>0</v>
      </c>
      <c r="BG147" s="161">
        <f>IF(O147="zákl. přenesená",K147,0)</f>
        <v>0</v>
      </c>
      <c r="BH147" s="161">
        <f>IF(O147="sníž. přenesená",K147,0)</f>
        <v>0</v>
      </c>
      <c r="BI147" s="161">
        <f>IF(O147="nulová",K147,0)</f>
        <v>0</v>
      </c>
      <c r="BJ147" s="16" t="s">
        <v>84</v>
      </c>
      <c r="BK147" s="161">
        <f>ROUND(P147*H147,2)</f>
        <v>0</v>
      </c>
      <c r="BL147" s="16" t="s">
        <v>159</v>
      </c>
      <c r="BM147" s="160" t="s">
        <v>384</v>
      </c>
    </row>
    <row r="148" spans="1:65" s="2" customFormat="1" ht="29.25" x14ac:dyDescent="0.2">
      <c r="A148" s="28"/>
      <c r="B148" s="29"/>
      <c r="C148" s="28"/>
      <c r="D148" s="162" t="s">
        <v>161</v>
      </c>
      <c r="E148" s="28"/>
      <c r="F148" s="163" t="s">
        <v>363</v>
      </c>
      <c r="G148" s="28"/>
      <c r="H148" s="28"/>
      <c r="I148" s="28"/>
      <c r="J148" s="28"/>
      <c r="K148" s="28"/>
      <c r="L148" s="28"/>
      <c r="M148" s="29"/>
      <c r="N148" s="164"/>
      <c r="O148" s="165"/>
      <c r="P148" s="54"/>
      <c r="Q148" s="54"/>
      <c r="R148" s="54"/>
      <c r="S148" s="54"/>
      <c r="T148" s="54"/>
      <c r="U148" s="54"/>
      <c r="V148" s="54"/>
      <c r="W148" s="54"/>
      <c r="X148" s="55"/>
      <c r="Y148" s="28"/>
      <c r="Z148" s="28"/>
      <c r="AA148" s="197" t="str">
        <f t="shared" si="7"/>
        <v/>
      </c>
      <c r="AB148" s="198" t="str">
        <f t="shared" si="8"/>
        <v/>
      </c>
      <c r="AC148" s="28"/>
      <c r="AD148" s="28"/>
      <c r="AE148" s="28"/>
      <c r="AT148" s="16" t="s">
        <v>161</v>
      </c>
      <c r="AU148" s="16" t="s">
        <v>86</v>
      </c>
    </row>
    <row r="149" spans="1:65" s="2" customFormat="1" ht="33" customHeight="1" x14ac:dyDescent="0.2">
      <c r="A149" s="28"/>
      <c r="B149" s="148"/>
      <c r="C149" s="149" t="s">
        <v>206</v>
      </c>
      <c r="D149" s="149" t="s">
        <v>154</v>
      </c>
      <c r="E149" s="150" t="s">
        <v>382</v>
      </c>
      <c r="F149" s="151" t="s">
        <v>383</v>
      </c>
      <c r="G149" s="152" t="s">
        <v>157</v>
      </c>
      <c r="H149" s="153">
        <v>71</v>
      </c>
      <c r="I149" s="284">
        <v>0</v>
      </c>
      <c r="J149" s="284">
        <v>0</v>
      </c>
      <c r="K149" s="154">
        <f>ROUND(P149*H149,2)</f>
        <v>0</v>
      </c>
      <c r="L149" s="151" t="s">
        <v>158</v>
      </c>
      <c r="M149" s="29"/>
      <c r="N149" s="155" t="s">
        <v>1</v>
      </c>
      <c r="O149" s="156" t="s">
        <v>40</v>
      </c>
      <c r="P149" s="157">
        <f>I149+J149</f>
        <v>0</v>
      </c>
      <c r="Q149" s="157">
        <f>ROUND(I149*H149,2)</f>
        <v>0</v>
      </c>
      <c r="R149" s="157">
        <f>ROUND(J149*H149,2)</f>
        <v>0</v>
      </c>
      <c r="S149" s="158">
        <v>0.27400000000000002</v>
      </c>
      <c r="T149" s="158">
        <f>S149*H149</f>
        <v>19.454000000000001</v>
      </c>
      <c r="U149" s="158">
        <v>0</v>
      </c>
      <c r="V149" s="158">
        <f>U149*H149</f>
        <v>0</v>
      </c>
      <c r="W149" s="158">
        <v>0</v>
      </c>
      <c r="X149" s="159">
        <f>W149*H149</f>
        <v>0</v>
      </c>
      <c r="Y149" s="28"/>
      <c r="Z149" s="28"/>
      <c r="AA149" s="197">
        <f t="shared" si="7"/>
        <v>0</v>
      </c>
      <c r="AB149" s="198" t="str">
        <f t="shared" si="8"/>
        <v/>
      </c>
      <c r="AC149" s="28"/>
      <c r="AD149" s="28"/>
      <c r="AE149" s="28"/>
      <c r="AR149" s="160" t="s">
        <v>159</v>
      </c>
      <c r="AT149" s="160" t="s">
        <v>154</v>
      </c>
      <c r="AU149" s="160" t="s">
        <v>86</v>
      </c>
      <c r="AY149" s="16" t="s">
        <v>152</v>
      </c>
      <c r="BE149" s="161">
        <f>IF(O149="základní",K149,0)</f>
        <v>0</v>
      </c>
      <c r="BF149" s="161">
        <f>IF(O149="snížená",K149,0)</f>
        <v>0</v>
      </c>
      <c r="BG149" s="161">
        <f>IF(O149="zákl. přenesená",K149,0)</f>
        <v>0</v>
      </c>
      <c r="BH149" s="161">
        <f>IF(O149="sníž. přenesená",K149,0)</f>
        <v>0</v>
      </c>
      <c r="BI149" s="161">
        <f>IF(O149="nulová",K149,0)</f>
        <v>0</v>
      </c>
      <c r="BJ149" s="16" t="s">
        <v>84</v>
      </c>
      <c r="BK149" s="161">
        <f>ROUND(P149*H149,2)</f>
        <v>0</v>
      </c>
      <c r="BL149" s="16" t="s">
        <v>159</v>
      </c>
      <c r="BM149" s="160" t="s">
        <v>385</v>
      </c>
    </row>
    <row r="150" spans="1:65" s="2" customFormat="1" ht="29.25" x14ac:dyDescent="0.2">
      <c r="A150" s="28"/>
      <c r="B150" s="29"/>
      <c r="C150" s="28"/>
      <c r="D150" s="162" t="s">
        <v>161</v>
      </c>
      <c r="E150" s="28"/>
      <c r="F150" s="163" t="s">
        <v>365</v>
      </c>
      <c r="G150" s="28"/>
      <c r="H150" s="28"/>
      <c r="I150" s="28"/>
      <c r="J150" s="28"/>
      <c r="K150" s="28"/>
      <c r="L150" s="28"/>
      <c r="M150" s="29"/>
      <c r="N150" s="164"/>
      <c r="O150" s="165"/>
      <c r="P150" s="54"/>
      <c r="Q150" s="54"/>
      <c r="R150" s="54"/>
      <c r="S150" s="54"/>
      <c r="T150" s="54"/>
      <c r="U150" s="54"/>
      <c r="V150" s="54"/>
      <c r="W150" s="54"/>
      <c r="X150" s="55"/>
      <c r="Y150" s="28"/>
      <c r="Z150" s="28"/>
      <c r="AA150" s="197" t="str">
        <f t="shared" si="7"/>
        <v/>
      </c>
      <c r="AB150" s="198" t="str">
        <f t="shared" si="8"/>
        <v/>
      </c>
      <c r="AC150" s="28"/>
      <c r="AD150" s="28"/>
      <c r="AE150" s="28"/>
      <c r="AT150" s="16" t="s">
        <v>161</v>
      </c>
      <c r="AU150" s="16" t="s">
        <v>86</v>
      </c>
    </row>
    <row r="151" spans="1:65" s="2" customFormat="1" ht="33" customHeight="1" x14ac:dyDescent="0.2">
      <c r="A151" s="28"/>
      <c r="B151" s="148"/>
      <c r="C151" s="149" t="s">
        <v>211</v>
      </c>
      <c r="D151" s="149" t="s">
        <v>154</v>
      </c>
      <c r="E151" s="150" t="s">
        <v>386</v>
      </c>
      <c r="F151" s="151" t="s">
        <v>387</v>
      </c>
      <c r="G151" s="152" t="s">
        <v>157</v>
      </c>
      <c r="H151" s="153">
        <v>15</v>
      </c>
      <c r="I151" s="284">
        <v>0</v>
      </c>
      <c r="J151" s="284">
        <v>0</v>
      </c>
      <c r="K151" s="154">
        <f>ROUND(P151*H151,2)</f>
        <v>0</v>
      </c>
      <c r="L151" s="151" t="s">
        <v>158</v>
      </c>
      <c r="M151" s="29"/>
      <c r="N151" s="155" t="s">
        <v>1</v>
      </c>
      <c r="O151" s="156" t="s">
        <v>40</v>
      </c>
      <c r="P151" s="157">
        <f>I151+J151</f>
        <v>0</v>
      </c>
      <c r="Q151" s="157">
        <f>ROUND(I151*H151,2)</f>
        <v>0</v>
      </c>
      <c r="R151" s="157">
        <f>ROUND(J151*H151,2)</f>
        <v>0</v>
      </c>
      <c r="S151" s="158">
        <v>0.39600000000000002</v>
      </c>
      <c r="T151" s="158">
        <f>S151*H151</f>
        <v>5.94</v>
      </c>
      <c r="U151" s="158">
        <v>0</v>
      </c>
      <c r="V151" s="158">
        <f>U151*H151</f>
        <v>0</v>
      </c>
      <c r="W151" s="158">
        <v>0</v>
      </c>
      <c r="X151" s="159">
        <f>W151*H151</f>
        <v>0</v>
      </c>
      <c r="Y151" s="28"/>
      <c r="Z151" s="28"/>
      <c r="AA151" s="197" t="str">
        <f t="shared" si="7"/>
        <v/>
      </c>
      <c r="AB151" s="198">
        <f t="shared" si="8"/>
        <v>0</v>
      </c>
      <c r="AC151" s="28"/>
      <c r="AD151" s="28"/>
      <c r="AE151" s="28"/>
      <c r="AR151" s="160" t="s">
        <v>159</v>
      </c>
      <c r="AT151" s="160" t="s">
        <v>154</v>
      </c>
      <c r="AU151" s="160" t="s">
        <v>86</v>
      </c>
      <c r="AY151" s="16" t="s">
        <v>152</v>
      </c>
      <c r="BE151" s="161">
        <f>IF(O151="základní",K151,0)</f>
        <v>0</v>
      </c>
      <c r="BF151" s="161">
        <f>IF(O151="snížená",K151,0)</f>
        <v>0</v>
      </c>
      <c r="BG151" s="161">
        <f>IF(O151="zákl. přenesená",K151,0)</f>
        <v>0</v>
      </c>
      <c r="BH151" s="161">
        <f>IF(O151="sníž. přenesená",K151,0)</f>
        <v>0</v>
      </c>
      <c r="BI151" s="161">
        <f>IF(O151="nulová",K151,0)</f>
        <v>0</v>
      </c>
      <c r="BJ151" s="16" t="s">
        <v>84</v>
      </c>
      <c r="BK151" s="161">
        <f>ROUND(P151*H151,2)</f>
        <v>0</v>
      </c>
      <c r="BL151" s="16" t="s">
        <v>159</v>
      </c>
      <c r="BM151" s="160" t="s">
        <v>388</v>
      </c>
    </row>
    <row r="152" spans="1:65" s="2" customFormat="1" ht="39" x14ac:dyDescent="0.2">
      <c r="A152" s="28"/>
      <c r="B152" s="29"/>
      <c r="C152" s="28"/>
      <c r="D152" s="162" t="s">
        <v>161</v>
      </c>
      <c r="E152" s="28"/>
      <c r="F152" s="163" t="s">
        <v>369</v>
      </c>
      <c r="G152" s="28"/>
      <c r="H152" s="28"/>
      <c r="I152" s="28"/>
      <c r="J152" s="28"/>
      <c r="K152" s="28"/>
      <c r="L152" s="28"/>
      <c r="M152" s="29"/>
      <c r="N152" s="164"/>
      <c r="O152" s="165"/>
      <c r="P152" s="54"/>
      <c r="Q152" s="54"/>
      <c r="R152" s="54"/>
      <c r="S152" s="54"/>
      <c r="T152" s="54"/>
      <c r="U152" s="54"/>
      <c r="V152" s="54"/>
      <c r="W152" s="54"/>
      <c r="X152" s="55"/>
      <c r="Y152" s="28"/>
      <c r="Z152" s="28"/>
      <c r="AA152" s="197" t="str">
        <f t="shared" si="7"/>
        <v/>
      </c>
      <c r="AB152" s="198" t="str">
        <f t="shared" si="8"/>
        <v/>
      </c>
      <c r="AC152" s="28"/>
      <c r="AD152" s="28"/>
      <c r="AE152" s="28"/>
      <c r="AT152" s="16" t="s">
        <v>161</v>
      </c>
      <c r="AU152" s="16" t="s">
        <v>86</v>
      </c>
    </row>
    <row r="153" spans="1:65" s="2" customFormat="1" ht="33" customHeight="1" x14ac:dyDescent="0.2">
      <c r="A153" s="28"/>
      <c r="B153" s="148"/>
      <c r="C153" s="149" t="s">
        <v>213</v>
      </c>
      <c r="D153" s="149" t="s">
        <v>154</v>
      </c>
      <c r="E153" s="150" t="s">
        <v>386</v>
      </c>
      <c r="F153" s="151" t="s">
        <v>387</v>
      </c>
      <c r="G153" s="152" t="s">
        <v>157</v>
      </c>
      <c r="H153" s="153">
        <v>97</v>
      </c>
      <c r="I153" s="284">
        <v>0</v>
      </c>
      <c r="J153" s="284">
        <v>0</v>
      </c>
      <c r="K153" s="154">
        <f>ROUND(P153*H153,2)</f>
        <v>0</v>
      </c>
      <c r="L153" s="151" t="s">
        <v>158</v>
      </c>
      <c r="M153" s="29"/>
      <c r="N153" s="155" t="s">
        <v>1</v>
      </c>
      <c r="O153" s="156" t="s">
        <v>40</v>
      </c>
      <c r="P153" s="157">
        <f>I153+J153</f>
        <v>0</v>
      </c>
      <c r="Q153" s="157">
        <f>ROUND(I153*H153,2)</f>
        <v>0</v>
      </c>
      <c r="R153" s="157">
        <f>ROUND(J153*H153,2)</f>
        <v>0</v>
      </c>
      <c r="S153" s="158">
        <v>0.39600000000000002</v>
      </c>
      <c r="T153" s="158">
        <f>S153*H153</f>
        <v>38.411999999999999</v>
      </c>
      <c r="U153" s="158">
        <v>0</v>
      </c>
      <c r="V153" s="158">
        <f>U153*H153</f>
        <v>0</v>
      </c>
      <c r="W153" s="158">
        <v>0</v>
      </c>
      <c r="X153" s="159">
        <f>W153*H153</f>
        <v>0</v>
      </c>
      <c r="Y153" s="28"/>
      <c r="Z153" s="28"/>
      <c r="AA153" s="197">
        <f t="shared" si="7"/>
        <v>0</v>
      </c>
      <c r="AB153" s="198" t="str">
        <f t="shared" si="8"/>
        <v/>
      </c>
      <c r="AC153" s="28"/>
      <c r="AD153" s="28"/>
      <c r="AE153" s="28"/>
      <c r="AR153" s="160" t="s">
        <v>159</v>
      </c>
      <c r="AT153" s="160" t="s">
        <v>154</v>
      </c>
      <c r="AU153" s="160" t="s">
        <v>86</v>
      </c>
      <c r="AY153" s="16" t="s">
        <v>152</v>
      </c>
      <c r="BE153" s="161">
        <f>IF(O153="základní",K153,0)</f>
        <v>0</v>
      </c>
      <c r="BF153" s="161">
        <f>IF(O153="snížená",K153,0)</f>
        <v>0</v>
      </c>
      <c r="BG153" s="161">
        <f>IF(O153="zákl. přenesená",K153,0)</f>
        <v>0</v>
      </c>
      <c r="BH153" s="161">
        <f>IF(O153="sníž. přenesená",K153,0)</f>
        <v>0</v>
      </c>
      <c r="BI153" s="161">
        <f>IF(O153="nulová",K153,0)</f>
        <v>0</v>
      </c>
      <c r="BJ153" s="16" t="s">
        <v>84</v>
      </c>
      <c r="BK153" s="161">
        <f>ROUND(P153*H153,2)</f>
        <v>0</v>
      </c>
      <c r="BL153" s="16" t="s">
        <v>159</v>
      </c>
      <c r="BM153" s="160" t="s">
        <v>389</v>
      </c>
    </row>
    <row r="154" spans="1:65" s="2" customFormat="1" ht="39" x14ac:dyDescent="0.2">
      <c r="A154" s="28"/>
      <c r="B154" s="29"/>
      <c r="C154" s="28"/>
      <c r="D154" s="162" t="s">
        <v>161</v>
      </c>
      <c r="E154" s="28"/>
      <c r="F154" s="163" t="s">
        <v>371</v>
      </c>
      <c r="G154" s="28"/>
      <c r="H154" s="28"/>
      <c r="I154" s="28"/>
      <c r="J154" s="28"/>
      <c r="K154" s="28"/>
      <c r="L154" s="28"/>
      <c r="M154" s="29"/>
      <c r="N154" s="164"/>
      <c r="O154" s="165"/>
      <c r="P154" s="54"/>
      <c r="Q154" s="54"/>
      <c r="R154" s="54"/>
      <c r="S154" s="54"/>
      <c r="T154" s="54"/>
      <c r="U154" s="54"/>
      <c r="V154" s="54"/>
      <c r="W154" s="54"/>
      <c r="X154" s="55"/>
      <c r="Y154" s="28"/>
      <c r="Z154" s="28"/>
      <c r="AA154" s="197" t="str">
        <f t="shared" si="7"/>
        <v/>
      </c>
      <c r="AB154" s="198" t="str">
        <f t="shared" si="8"/>
        <v/>
      </c>
      <c r="AC154" s="28"/>
      <c r="AD154" s="28"/>
      <c r="AE154" s="28"/>
      <c r="AT154" s="16" t="s">
        <v>161</v>
      </c>
      <c r="AU154" s="16" t="s">
        <v>86</v>
      </c>
    </row>
    <row r="155" spans="1:65" s="2" customFormat="1" ht="33" customHeight="1" x14ac:dyDescent="0.2">
      <c r="A155" s="28"/>
      <c r="B155" s="148"/>
      <c r="C155" s="149" t="s">
        <v>9</v>
      </c>
      <c r="D155" s="149" t="s">
        <v>154</v>
      </c>
      <c r="E155" s="150" t="s">
        <v>390</v>
      </c>
      <c r="F155" s="151" t="s">
        <v>391</v>
      </c>
      <c r="G155" s="152" t="s">
        <v>157</v>
      </c>
      <c r="H155" s="153">
        <v>9</v>
      </c>
      <c r="I155" s="284">
        <v>0</v>
      </c>
      <c r="J155" s="284">
        <v>0</v>
      </c>
      <c r="K155" s="154">
        <f>ROUND(P155*H155,2)</f>
        <v>0</v>
      </c>
      <c r="L155" s="151" t="s">
        <v>158</v>
      </c>
      <c r="M155" s="29"/>
      <c r="N155" s="155" t="s">
        <v>1</v>
      </c>
      <c r="O155" s="156" t="s">
        <v>40</v>
      </c>
      <c r="P155" s="157">
        <f>I155+J155</f>
        <v>0</v>
      </c>
      <c r="Q155" s="157">
        <f>ROUND(I155*H155,2)</f>
        <v>0</v>
      </c>
      <c r="R155" s="157">
        <f>ROUND(J155*H155,2)</f>
        <v>0</v>
      </c>
      <c r="S155" s="158">
        <v>0.747</v>
      </c>
      <c r="T155" s="158">
        <f>S155*H155</f>
        <v>6.7229999999999999</v>
      </c>
      <c r="U155" s="158">
        <v>0</v>
      </c>
      <c r="V155" s="158">
        <f>U155*H155</f>
        <v>0</v>
      </c>
      <c r="W155" s="158">
        <v>0</v>
      </c>
      <c r="X155" s="159">
        <f>W155*H155</f>
        <v>0</v>
      </c>
      <c r="Y155" s="28"/>
      <c r="Z155" s="28"/>
      <c r="AA155" s="197" t="str">
        <f t="shared" si="7"/>
        <v/>
      </c>
      <c r="AB155" s="198">
        <f t="shared" si="8"/>
        <v>0</v>
      </c>
      <c r="AC155" s="28"/>
      <c r="AD155" s="28"/>
      <c r="AE155" s="28"/>
      <c r="AR155" s="160" t="s">
        <v>159</v>
      </c>
      <c r="AT155" s="160" t="s">
        <v>154</v>
      </c>
      <c r="AU155" s="160" t="s">
        <v>86</v>
      </c>
      <c r="AY155" s="16" t="s">
        <v>152</v>
      </c>
      <c r="BE155" s="161">
        <f>IF(O155="základní",K155,0)</f>
        <v>0</v>
      </c>
      <c r="BF155" s="161">
        <f>IF(O155="snížená",K155,0)</f>
        <v>0</v>
      </c>
      <c r="BG155" s="161">
        <f>IF(O155="zákl. přenesená",K155,0)</f>
        <v>0</v>
      </c>
      <c r="BH155" s="161">
        <f>IF(O155="sníž. přenesená",K155,0)</f>
        <v>0</v>
      </c>
      <c r="BI155" s="161">
        <f>IF(O155="nulová",K155,0)</f>
        <v>0</v>
      </c>
      <c r="BJ155" s="16" t="s">
        <v>84</v>
      </c>
      <c r="BK155" s="161">
        <f>ROUND(P155*H155,2)</f>
        <v>0</v>
      </c>
      <c r="BL155" s="16" t="s">
        <v>159</v>
      </c>
      <c r="BM155" s="160" t="s">
        <v>392</v>
      </c>
    </row>
    <row r="156" spans="1:65" s="2" customFormat="1" ht="29.25" x14ac:dyDescent="0.2">
      <c r="A156" s="28"/>
      <c r="B156" s="29"/>
      <c r="C156" s="28"/>
      <c r="D156" s="162" t="s">
        <v>161</v>
      </c>
      <c r="E156" s="28"/>
      <c r="F156" s="163" t="s">
        <v>357</v>
      </c>
      <c r="G156" s="28"/>
      <c r="H156" s="28"/>
      <c r="I156" s="28"/>
      <c r="J156" s="28"/>
      <c r="K156" s="28"/>
      <c r="L156" s="28"/>
      <c r="M156" s="29"/>
      <c r="N156" s="164"/>
      <c r="O156" s="165"/>
      <c r="P156" s="54"/>
      <c r="Q156" s="54"/>
      <c r="R156" s="54"/>
      <c r="S156" s="54"/>
      <c r="T156" s="54"/>
      <c r="U156" s="54"/>
      <c r="V156" s="54"/>
      <c r="W156" s="54"/>
      <c r="X156" s="55"/>
      <c r="Y156" s="28"/>
      <c r="Z156" s="28"/>
      <c r="AA156" s="197" t="str">
        <f t="shared" si="7"/>
        <v/>
      </c>
      <c r="AB156" s="198" t="str">
        <f t="shared" si="8"/>
        <v/>
      </c>
      <c r="AC156" s="28"/>
      <c r="AD156" s="28"/>
      <c r="AE156" s="28"/>
      <c r="AT156" s="16" t="s">
        <v>161</v>
      </c>
      <c r="AU156" s="16" t="s">
        <v>86</v>
      </c>
    </row>
    <row r="157" spans="1:65" s="2" customFormat="1" ht="33" customHeight="1" x14ac:dyDescent="0.2">
      <c r="A157" s="28"/>
      <c r="B157" s="148"/>
      <c r="C157" s="149" t="s">
        <v>220</v>
      </c>
      <c r="D157" s="149" t="s">
        <v>154</v>
      </c>
      <c r="E157" s="150" t="s">
        <v>390</v>
      </c>
      <c r="F157" s="151" t="s">
        <v>391</v>
      </c>
      <c r="G157" s="152" t="s">
        <v>157</v>
      </c>
      <c r="H157" s="153">
        <v>4</v>
      </c>
      <c r="I157" s="284">
        <v>0</v>
      </c>
      <c r="J157" s="284">
        <v>0</v>
      </c>
      <c r="K157" s="154">
        <f>ROUND(P157*H157,2)</f>
        <v>0</v>
      </c>
      <c r="L157" s="151" t="s">
        <v>158</v>
      </c>
      <c r="M157" s="29"/>
      <c r="N157" s="155" t="s">
        <v>1</v>
      </c>
      <c r="O157" s="156" t="s">
        <v>40</v>
      </c>
      <c r="P157" s="157">
        <f>I157+J157</f>
        <v>0</v>
      </c>
      <c r="Q157" s="157">
        <f>ROUND(I157*H157,2)</f>
        <v>0</v>
      </c>
      <c r="R157" s="157">
        <f>ROUND(J157*H157,2)</f>
        <v>0</v>
      </c>
      <c r="S157" s="158">
        <v>0.747</v>
      </c>
      <c r="T157" s="158">
        <f>S157*H157</f>
        <v>2.988</v>
      </c>
      <c r="U157" s="158">
        <v>0</v>
      </c>
      <c r="V157" s="158">
        <f>U157*H157</f>
        <v>0</v>
      </c>
      <c r="W157" s="158">
        <v>0</v>
      </c>
      <c r="X157" s="159">
        <f>W157*H157</f>
        <v>0</v>
      </c>
      <c r="Y157" s="28"/>
      <c r="Z157" s="28"/>
      <c r="AA157" s="197">
        <f t="shared" si="7"/>
        <v>0</v>
      </c>
      <c r="AB157" s="198" t="str">
        <f t="shared" si="8"/>
        <v/>
      </c>
      <c r="AC157" s="28"/>
      <c r="AD157" s="28"/>
      <c r="AE157" s="28"/>
      <c r="AR157" s="160" t="s">
        <v>159</v>
      </c>
      <c r="AT157" s="160" t="s">
        <v>154</v>
      </c>
      <c r="AU157" s="160" t="s">
        <v>86</v>
      </c>
      <c r="AY157" s="16" t="s">
        <v>152</v>
      </c>
      <c r="BE157" s="161">
        <f>IF(O157="základní",K157,0)</f>
        <v>0</v>
      </c>
      <c r="BF157" s="161">
        <f>IF(O157="snížená",K157,0)</f>
        <v>0</v>
      </c>
      <c r="BG157" s="161">
        <f>IF(O157="zákl. přenesená",K157,0)</f>
        <v>0</v>
      </c>
      <c r="BH157" s="161">
        <f>IF(O157="sníž. přenesená",K157,0)</f>
        <v>0</v>
      </c>
      <c r="BI157" s="161">
        <f>IF(O157="nulová",K157,0)</f>
        <v>0</v>
      </c>
      <c r="BJ157" s="16" t="s">
        <v>84</v>
      </c>
      <c r="BK157" s="161">
        <f>ROUND(P157*H157,2)</f>
        <v>0</v>
      </c>
      <c r="BL157" s="16" t="s">
        <v>159</v>
      </c>
      <c r="BM157" s="160" t="s">
        <v>393</v>
      </c>
    </row>
    <row r="158" spans="1:65" s="2" customFormat="1" ht="29.25" x14ac:dyDescent="0.2">
      <c r="A158" s="28"/>
      <c r="B158" s="29"/>
      <c r="C158" s="28"/>
      <c r="D158" s="162" t="s">
        <v>161</v>
      </c>
      <c r="E158" s="28"/>
      <c r="F158" s="163" t="s">
        <v>359</v>
      </c>
      <c r="G158" s="28"/>
      <c r="H158" s="28"/>
      <c r="I158" s="28"/>
      <c r="J158" s="28"/>
      <c r="K158" s="28"/>
      <c r="L158" s="28"/>
      <c r="M158" s="29"/>
      <c r="N158" s="164"/>
      <c r="O158" s="165"/>
      <c r="P158" s="54"/>
      <c r="Q158" s="54"/>
      <c r="R158" s="54"/>
      <c r="S158" s="54"/>
      <c r="T158" s="54"/>
      <c r="U158" s="54"/>
      <c r="V158" s="54"/>
      <c r="W158" s="54"/>
      <c r="X158" s="55"/>
      <c r="Y158" s="28"/>
      <c r="Z158" s="28"/>
      <c r="AA158" s="197" t="str">
        <f t="shared" si="7"/>
        <v/>
      </c>
      <c r="AB158" s="198" t="str">
        <f t="shared" si="8"/>
        <v/>
      </c>
      <c r="AC158" s="28"/>
      <c r="AD158" s="28"/>
      <c r="AE158" s="28"/>
      <c r="AT158" s="16" t="s">
        <v>161</v>
      </c>
      <c r="AU158" s="16" t="s">
        <v>86</v>
      </c>
    </row>
    <row r="159" spans="1:65" s="2" customFormat="1" ht="44.25" customHeight="1" x14ac:dyDescent="0.2">
      <c r="A159" s="28"/>
      <c r="B159" s="148"/>
      <c r="C159" s="149" t="s">
        <v>225</v>
      </c>
      <c r="D159" s="149" t="s">
        <v>154</v>
      </c>
      <c r="E159" s="150" t="s">
        <v>394</v>
      </c>
      <c r="F159" s="151" t="s">
        <v>395</v>
      </c>
      <c r="G159" s="152" t="s">
        <v>258</v>
      </c>
      <c r="H159" s="153">
        <v>289</v>
      </c>
      <c r="I159" s="284">
        <v>0</v>
      </c>
      <c r="J159" s="284">
        <v>0</v>
      </c>
      <c r="K159" s="154">
        <f>ROUND(P159*H159,2)</f>
        <v>0</v>
      </c>
      <c r="L159" s="151" t="s">
        <v>158</v>
      </c>
      <c r="M159" s="29"/>
      <c r="N159" s="155" t="s">
        <v>1</v>
      </c>
      <c r="O159" s="156" t="s">
        <v>40</v>
      </c>
      <c r="P159" s="157">
        <f>I159+J159</f>
        <v>0</v>
      </c>
      <c r="Q159" s="157">
        <f>ROUND(I159*H159,2)</f>
        <v>0</v>
      </c>
      <c r="R159" s="157">
        <f>ROUND(J159*H159,2)</f>
        <v>0</v>
      </c>
      <c r="S159" s="158">
        <v>4.0000000000000001E-3</v>
      </c>
      <c r="T159" s="158">
        <f>S159*H159</f>
        <v>1.1559999999999999</v>
      </c>
      <c r="U159" s="158">
        <v>0</v>
      </c>
      <c r="V159" s="158">
        <f>U159*H159</f>
        <v>0</v>
      </c>
      <c r="W159" s="158">
        <v>0</v>
      </c>
      <c r="X159" s="159">
        <f>W159*H159</f>
        <v>0</v>
      </c>
      <c r="Y159" s="28"/>
      <c r="Z159" s="28"/>
      <c r="AA159" s="197" t="str">
        <f t="shared" si="7"/>
        <v/>
      </c>
      <c r="AB159" s="198">
        <f t="shared" si="8"/>
        <v>0</v>
      </c>
      <c r="AC159" s="28"/>
      <c r="AD159" s="28"/>
      <c r="AE159" s="28"/>
      <c r="AR159" s="160" t="s">
        <v>159</v>
      </c>
      <c r="AT159" s="160" t="s">
        <v>154</v>
      </c>
      <c r="AU159" s="160" t="s">
        <v>86</v>
      </c>
      <c r="AY159" s="16" t="s">
        <v>152</v>
      </c>
      <c r="BE159" s="161">
        <f>IF(O159="základní",K159,0)</f>
        <v>0</v>
      </c>
      <c r="BF159" s="161">
        <f>IF(O159="snížená",K159,0)</f>
        <v>0</v>
      </c>
      <c r="BG159" s="161">
        <f>IF(O159="zákl. přenesená",K159,0)</f>
        <v>0</v>
      </c>
      <c r="BH159" s="161">
        <f>IF(O159="sníž. přenesená",K159,0)</f>
        <v>0</v>
      </c>
      <c r="BI159" s="161">
        <f>IF(O159="nulová",K159,0)</f>
        <v>0</v>
      </c>
      <c r="BJ159" s="16" t="s">
        <v>84</v>
      </c>
      <c r="BK159" s="161">
        <f>ROUND(P159*H159,2)</f>
        <v>0</v>
      </c>
      <c r="BL159" s="16" t="s">
        <v>159</v>
      </c>
      <c r="BM159" s="160" t="s">
        <v>396</v>
      </c>
    </row>
    <row r="160" spans="1:65" s="2" customFormat="1" ht="19.5" x14ac:dyDescent="0.2">
      <c r="A160" s="28"/>
      <c r="B160" s="29"/>
      <c r="C160" s="28"/>
      <c r="D160" s="162" t="s">
        <v>161</v>
      </c>
      <c r="E160" s="28"/>
      <c r="F160" s="163" t="s">
        <v>210</v>
      </c>
      <c r="G160" s="28"/>
      <c r="H160" s="28"/>
      <c r="I160" s="28"/>
      <c r="J160" s="28"/>
      <c r="K160" s="28"/>
      <c r="L160" s="28"/>
      <c r="M160" s="29"/>
      <c r="N160" s="164"/>
      <c r="O160" s="165"/>
      <c r="P160" s="54"/>
      <c r="Q160" s="54"/>
      <c r="R160" s="54"/>
      <c r="S160" s="54"/>
      <c r="T160" s="54"/>
      <c r="U160" s="54"/>
      <c r="V160" s="54"/>
      <c r="W160" s="54"/>
      <c r="X160" s="55"/>
      <c r="Y160" s="28"/>
      <c r="Z160" s="28"/>
      <c r="AA160" s="197" t="str">
        <f t="shared" si="7"/>
        <v/>
      </c>
      <c r="AB160" s="198" t="str">
        <f t="shared" si="8"/>
        <v/>
      </c>
      <c r="AC160" s="28"/>
      <c r="AD160" s="28"/>
      <c r="AE160" s="28"/>
      <c r="AT160" s="16" t="s">
        <v>161</v>
      </c>
      <c r="AU160" s="16" t="s">
        <v>86</v>
      </c>
    </row>
    <row r="161" spans="1:65" s="2" customFormat="1" ht="21.75" customHeight="1" x14ac:dyDescent="0.2">
      <c r="A161" s="28"/>
      <c r="B161" s="148"/>
      <c r="C161" s="166" t="s">
        <v>229</v>
      </c>
      <c r="D161" s="166" t="s">
        <v>170</v>
      </c>
      <c r="E161" s="167" t="s">
        <v>397</v>
      </c>
      <c r="F161" s="168" t="s">
        <v>398</v>
      </c>
      <c r="G161" s="169" t="s">
        <v>399</v>
      </c>
      <c r="H161" s="170">
        <v>0.11600000000000001</v>
      </c>
      <c r="I161" s="285">
        <v>0</v>
      </c>
      <c r="J161" s="172"/>
      <c r="K161" s="171">
        <f>ROUND(P161*H161,2)</f>
        <v>0</v>
      </c>
      <c r="L161" s="168" t="s">
        <v>158</v>
      </c>
      <c r="M161" s="173"/>
      <c r="N161" s="174" t="s">
        <v>1</v>
      </c>
      <c r="O161" s="156" t="s">
        <v>40</v>
      </c>
      <c r="P161" s="157">
        <f>I161+J161</f>
        <v>0</v>
      </c>
      <c r="Q161" s="157">
        <f>ROUND(I161*H161,2)</f>
        <v>0</v>
      </c>
      <c r="R161" s="157">
        <f>ROUND(J161*H161,2)</f>
        <v>0</v>
      </c>
      <c r="S161" s="158">
        <v>0</v>
      </c>
      <c r="T161" s="158">
        <f>S161*H161</f>
        <v>0</v>
      </c>
      <c r="U161" s="158">
        <v>1E-3</v>
      </c>
      <c r="V161" s="158">
        <f>U161*H161</f>
        <v>1.1600000000000001E-4</v>
      </c>
      <c r="W161" s="158">
        <v>0</v>
      </c>
      <c r="X161" s="159">
        <f>W161*H161</f>
        <v>0</v>
      </c>
      <c r="Y161" s="28"/>
      <c r="Z161" s="28"/>
      <c r="AA161" s="197" t="str">
        <f t="shared" si="7"/>
        <v/>
      </c>
      <c r="AB161" s="198">
        <f t="shared" si="8"/>
        <v>0</v>
      </c>
      <c r="AC161" s="28"/>
      <c r="AD161" s="28"/>
      <c r="AE161" s="28"/>
      <c r="AR161" s="160" t="s">
        <v>174</v>
      </c>
      <c r="AT161" s="160" t="s">
        <v>170</v>
      </c>
      <c r="AU161" s="160" t="s">
        <v>86</v>
      </c>
      <c r="AY161" s="16" t="s">
        <v>152</v>
      </c>
      <c r="BE161" s="161">
        <f>IF(O161="základní",K161,0)</f>
        <v>0</v>
      </c>
      <c r="BF161" s="161">
        <f>IF(O161="snížená",K161,0)</f>
        <v>0</v>
      </c>
      <c r="BG161" s="161">
        <f>IF(O161="zákl. přenesená",K161,0)</f>
        <v>0</v>
      </c>
      <c r="BH161" s="161">
        <f>IF(O161="sníž. přenesená",K161,0)</f>
        <v>0</v>
      </c>
      <c r="BI161" s="161">
        <f>IF(O161="nulová",K161,0)</f>
        <v>0</v>
      </c>
      <c r="BJ161" s="16" t="s">
        <v>84</v>
      </c>
      <c r="BK161" s="161">
        <f>ROUND(P161*H161,2)</f>
        <v>0</v>
      </c>
      <c r="BL161" s="16" t="s">
        <v>159</v>
      </c>
      <c r="BM161" s="160" t="s">
        <v>400</v>
      </c>
    </row>
    <row r="162" spans="1:65" s="2" customFormat="1" ht="19.5" x14ac:dyDescent="0.2">
      <c r="A162" s="28"/>
      <c r="B162" s="29"/>
      <c r="C162" s="28"/>
      <c r="D162" s="162" t="s">
        <v>161</v>
      </c>
      <c r="E162" s="28"/>
      <c r="F162" s="163" t="s">
        <v>210</v>
      </c>
      <c r="G162" s="28"/>
      <c r="H162" s="28"/>
      <c r="I162" s="28"/>
      <c r="J162" s="28"/>
      <c r="K162" s="28"/>
      <c r="L162" s="28"/>
      <c r="M162" s="29"/>
      <c r="N162" s="164"/>
      <c r="O162" s="165"/>
      <c r="P162" s="54"/>
      <c r="Q162" s="54"/>
      <c r="R162" s="54"/>
      <c r="S162" s="54"/>
      <c r="T162" s="54"/>
      <c r="U162" s="54"/>
      <c r="V162" s="54"/>
      <c r="W162" s="54"/>
      <c r="X162" s="55"/>
      <c r="Y162" s="28"/>
      <c r="Z162" s="28"/>
      <c r="AA162" s="197" t="str">
        <f t="shared" si="7"/>
        <v/>
      </c>
      <c r="AB162" s="198" t="str">
        <f t="shared" si="8"/>
        <v/>
      </c>
      <c r="AC162" s="28"/>
      <c r="AD162" s="28"/>
      <c r="AE162" s="28"/>
      <c r="AT162" s="16" t="s">
        <v>161</v>
      </c>
      <c r="AU162" s="16" t="s">
        <v>86</v>
      </c>
    </row>
    <row r="163" spans="1:65" s="13" customFormat="1" x14ac:dyDescent="0.2">
      <c r="B163" s="175"/>
      <c r="D163" s="162" t="s">
        <v>177</v>
      </c>
      <c r="E163" s="176" t="s">
        <v>1</v>
      </c>
      <c r="F163" s="177" t="s">
        <v>401</v>
      </c>
      <c r="H163" s="178">
        <v>0.11600000000000001</v>
      </c>
      <c r="M163" s="175"/>
      <c r="N163" s="179"/>
      <c r="O163" s="180"/>
      <c r="P163" s="180"/>
      <c r="Q163" s="180"/>
      <c r="R163" s="180"/>
      <c r="S163" s="180"/>
      <c r="T163" s="180"/>
      <c r="U163" s="180"/>
      <c r="V163" s="180"/>
      <c r="W163" s="180"/>
      <c r="X163" s="181"/>
      <c r="AA163" s="197" t="str">
        <f t="shared" si="7"/>
        <v/>
      </c>
      <c r="AB163" s="198" t="str">
        <f t="shared" si="8"/>
        <v/>
      </c>
      <c r="AT163" s="176" t="s">
        <v>177</v>
      </c>
      <c r="AU163" s="176" t="s">
        <v>86</v>
      </c>
      <c r="AV163" s="13" t="s">
        <v>86</v>
      </c>
      <c r="AW163" s="13" t="s">
        <v>4</v>
      </c>
      <c r="AX163" s="13" t="s">
        <v>84</v>
      </c>
      <c r="AY163" s="176" t="s">
        <v>152</v>
      </c>
    </row>
    <row r="164" spans="1:65" s="2" customFormat="1" ht="44.25" customHeight="1" x14ac:dyDescent="0.2">
      <c r="A164" s="28"/>
      <c r="B164" s="148"/>
      <c r="C164" s="149" t="s">
        <v>237</v>
      </c>
      <c r="D164" s="149" t="s">
        <v>154</v>
      </c>
      <c r="E164" s="150" t="s">
        <v>394</v>
      </c>
      <c r="F164" s="151" t="s">
        <v>395</v>
      </c>
      <c r="G164" s="152" t="s">
        <v>258</v>
      </c>
      <c r="H164" s="153">
        <v>574</v>
      </c>
      <c r="I164" s="284">
        <v>0</v>
      </c>
      <c r="J164" s="284">
        <v>0</v>
      </c>
      <c r="K164" s="154">
        <f>ROUND(P164*H164,2)</f>
        <v>0</v>
      </c>
      <c r="L164" s="151" t="s">
        <v>158</v>
      </c>
      <c r="M164" s="29"/>
      <c r="N164" s="155" t="s">
        <v>1</v>
      </c>
      <c r="O164" s="156" t="s">
        <v>40</v>
      </c>
      <c r="P164" s="157">
        <f>I164+J164</f>
        <v>0</v>
      </c>
      <c r="Q164" s="157">
        <f>ROUND(I164*H164,2)</f>
        <v>0</v>
      </c>
      <c r="R164" s="157">
        <f>ROUND(J164*H164,2)</f>
        <v>0</v>
      </c>
      <c r="S164" s="158">
        <v>4.0000000000000001E-3</v>
      </c>
      <c r="T164" s="158">
        <f>S164*H164</f>
        <v>2.2960000000000003</v>
      </c>
      <c r="U164" s="158">
        <v>0</v>
      </c>
      <c r="V164" s="158">
        <f>U164*H164</f>
        <v>0</v>
      </c>
      <c r="W164" s="158">
        <v>0</v>
      </c>
      <c r="X164" s="159">
        <f>W164*H164</f>
        <v>0</v>
      </c>
      <c r="Y164" s="28"/>
      <c r="Z164" s="28"/>
      <c r="AA164" s="197">
        <f t="shared" si="7"/>
        <v>0</v>
      </c>
      <c r="AB164" s="198" t="str">
        <f t="shared" si="8"/>
        <v/>
      </c>
      <c r="AC164" s="28"/>
      <c r="AD164" s="28"/>
      <c r="AE164" s="28"/>
      <c r="AR164" s="160" t="s">
        <v>159</v>
      </c>
      <c r="AT164" s="160" t="s">
        <v>154</v>
      </c>
      <c r="AU164" s="160" t="s">
        <v>86</v>
      </c>
      <c r="AY164" s="16" t="s">
        <v>152</v>
      </c>
      <c r="BE164" s="161">
        <f>IF(O164="základní",K164,0)</f>
        <v>0</v>
      </c>
      <c r="BF164" s="161">
        <f>IF(O164="snížená",K164,0)</f>
        <v>0</v>
      </c>
      <c r="BG164" s="161">
        <f>IF(O164="zákl. přenesená",K164,0)</f>
        <v>0</v>
      </c>
      <c r="BH164" s="161">
        <f>IF(O164="sníž. přenesená",K164,0)</f>
        <v>0</v>
      </c>
      <c r="BI164" s="161">
        <f>IF(O164="nulová",K164,0)</f>
        <v>0</v>
      </c>
      <c r="BJ164" s="16" t="s">
        <v>84</v>
      </c>
      <c r="BK164" s="161">
        <f>ROUND(P164*H164,2)</f>
        <v>0</v>
      </c>
      <c r="BL164" s="16" t="s">
        <v>159</v>
      </c>
      <c r="BM164" s="160" t="s">
        <v>402</v>
      </c>
    </row>
    <row r="165" spans="1:65" s="2" customFormat="1" ht="19.5" x14ac:dyDescent="0.2">
      <c r="A165" s="28"/>
      <c r="B165" s="29"/>
      <c r="C165" s="28"/>
      <c r="D165" s="162" t="s">
        <v>161</v>
      </c>
      <c r="E165" s="28"/>
      <c r="F165" s="163" t="s">
        <v>215</v>
      </c>
      <c r="G165" s="28"/>
      <c r="H165" s="28"/>
      <c r="I165" s="28"/>
      <c r="J165" s="28"/>
      <c r="K165" s="28"/>
      <c r="L165" s="28"/>
      <c r="M165" s="29"/>
      <c r="N165" s="164"/>
      <c r="O165" s="165"/>
      <c r="P165" s="54"/>
      <c r="Q165" s="54"/>
      <c r="R165" s="54"/>
      <c r="S165" s="54"/>
      <c r="T165" s="54"/>
      <c r="U165" s="54"/>
      <c r="V165" s="54"/>
      <c r="W165" s="54"/>
      <c r="X165" s="55"/>
      <c r="Y165" s="28"/>
      <c r="Z165" s="28"/>
      <c r="AA165" s="197" t="str">
        <f t="shared" si="7"/>
        <v/>
      </c>
      <c r="AB165" s="198" t="str">
        <f t="shared" si="8"/>
        <v/>
      </c>
      <c r="AC165" s="28"/>
      <c r="AD165" s="28"/>
      <c r="AE165" s="28"/>
      <c r="AT165" s="16" t="s">
        <v>161</v>
      </c>
      <c r="AU165" s="16" t="s">
        <v>86</v>
      </c>
    </row>
    <row r="166" spans="1:65" s="2" customFormat="1" ht="21.75" customHeight="1" x14ac:dyDescent="0.2">
      <c r="A166" s="28"/>
      <c r="B166" s="148"/>
      <c r="C166" s="166" t="s">
        <v>240</v>
      </c>
      <c r="D166" s="166" t="s">
        <v>170</v>
      </c>
      <c r="E166" s="167" t="s">
        <v>397</v>
      </c>
      <c r="F166" s="168" t="s">
        <v>398</v>
      </c>
      <c r="G166" s="169" t="s">
        <v>399</v>
      </c>
      <c r="H166" s="170">
        <v>0.23</v>
      </c>
      <c r="I166" s="285">
        <v>0</v>
      </c>
      <c r="J166" s="172"/>
      <c r="K166" s="171">
        <f>ROUND(P166*H166,2)</f>
        <v>0</v>
      </c>
      <c r="L166" s="168" t="s">
        <v>158</v>
      </c>
      <c r="M166" s="173"/>
      <c r="N166" s="174" t="s">
        <v>1</v>
      </c>
      <c r="O166" s="156" t="s">
        <v>40</v>
      </c>
      <c r="P166" s="157">
        <f>I166+J166</f>
        <v>0</v>
      </c>
      <c r="Q166" s="157">
        <f>ROUND(I166*H166,2)</f>
        <v>0</v>
      </c>
      <c r="R166" s="157">
        <f>ROUND(J166*H166,2)</f>
        <v>0</v>
      </c>
      <c r="S166" s="158">
        <v>0</v>
      </c>
      <c r="T166" s="158">
        <f>S166*H166</f>
        <v>0</v>
      </c>
      <c r="U166" s="158">
        <v>1E-3</v>
      </c>
      <c r="V166" s="158">
        <f>U166*H166</f>
        <v>2.3000000000000001E-4</v>
      </c>
      <c r="W166" s="158">
        <v>0</v>
      </c>
      <c r="X166" s="159">
        <f>W166*H166</f>
        <v>0</v>
      </c>
      <c r="Y166" s="28"/>
      <c r="Z166" s="28"/>
      <c r="AA166" s="197">
        <f t="shared" si="7"/>
        <v>0</v>
      </c>
      <c r="AB166" s="198" t="str">
        <f t="shared" si="8"/>
        <v/>
      </c>
      <c r="AC166" s="28"/>
      <c r="AD166" s="28"/>
      <c r="AE166" s="28"/>
      <c r="AR166" s="160" t="s">
        <v>174</v>
      </c>
      <c r="AT166" s="160" t="s">
        <v>170</v>
      </c>
      <c r="AU166" s="160" t="s">
        <v>86</v>
      </c>
      <c r="AY166" s="16" t="s">
        <v>152</v>
      </c>
      <c r="BE166" s="161">
        <f>IF(O166="základní",K166,0)</f>
        <v>0</v>
      </c>
      <c r="BF166" s="161">
        <f>IF(O166="snížená",K166,0)</f>
        <v>0</v>
      </c>
      <c r="BG166" s="161">
        <f>IF(O166="zákl. přenesená",K166,0)</f>
        <v>0</v>
      </c>
      <c r="BH166" s="161">
        <f>IF(O166="sníž. přenesená",K166,0)</f>
        <v>0</v>
      </c>
      <c r="BI166" s="161">
        <f>IF(O166="nulová",K166,0)</f>
        <v>0</v>
      </c>
      <c r="BJ166" s="16" t="s">
        <v>84</v>
      </c>
      <c r="BK166" s="161">
        <f>ROUND(P166*H166,2)</f>
        <v>0</v>
      </c>
      <c r="BL166" s="16" t="s">
        <v>159</v>
      </c>
      <c r="BM166" s="160" t="s">
        <v>403</v>
      </c>
    </row>
    <row r="167" spans="1:65" s="2" customFormat="1" ht="19.5" x14ac:dyDescent="0.2">
      <c r="A167" s="28"/>
      <c r="B167" s="29"/>
      <c r="C167" s="28"/>
      <c r="D167" s="162" t="s">
        <v>161</v>
      </c>
      <c r="E167" s="28"/>
      <c r="F167" s="163" t="s">
        <v>215</v>
      </c>
      <c r="G167" s="28"/>
      <c r="H167" s="28"/>
      <c r="I167" s="28"/>
      <c r="J167" s="28"/>
      <c r="K167" s="28"/>
      <c r="L167" s="28"/>
      <c r="M167" s="29"/>
      <c r="N167" s="164"/>
      <c r="O167" s="165"/>
      <c r="P167" s="54"/>
      <c r="Q167" s="54"/>
      <c r="R167" s="54"/>
      <c r="S167" s="54"/>
      <c r="T167" s="54"/>
      <c r="U167" s="54"/>
      <c r="V167" s="54"/>
      <c r="W167" s="54"/>
      <c r="X167" s="55"/>
      <c r="Y167" s="28"/>
      <c r="Z167" s="28"/>
      <c r="AA167" s="197" t="str">
        <f t="shared" si="7"/>
        <v/>
      </c>
      <c r="AB167" s="198" t="str">
        <f t="shared" si="8"/>
        <v/>
      </c>
      <c r="AC167" s="28"/>
      <c r="AD167" s="28"/>
      <c r="AE167" s="28"/>
      <c r="AT167" s="16" t="s">
        <v>161</v>
      </c>
      <c r="AU167" s="16" t="s">
        <v>86</v>
      </c>
    </row>
    <row r="168" spans="1:65" s="13" customFormat="1" x14ac:dyDescent="0.2">
      <c r="B168" s="175"/>
      <c r="D168" s="162" t="s">
        <v>177</v>
      </c>
      <c r="E168" s="176" t="s">
        <v>1</v>
      </c>
      <c r="F168" s="177" t="s">
        <v>404</v>
      </c>
      <c r="H168" s="178">
        <v>0.23</v>
      </c>
      <c r="M168" s="175"/>
      <c r="N168" s="179"/>
      <c r="O168" s="180"/>
      <c r="P168" s="180"/>
      <c r="Q168" s="180"/>
      <c r="R168" s="180"/>
      <c r="S168" s="180"/>
      <c r="T168" s="180"/>
      <c r="U168" s="180"/>
      <c r="V168" s="180"/>
      <c r="W168" s="180"/>
      <c r="X168" s="181"/>
      <c r="AA168" s="197" t="str">
        <f t="shared" si="7"/>
        <v/>
      </c>
      <c r="AB168" s="198" t="str">
        <f t="shared" si="8"/>
        <v/>
      </c>
      <c r="AT168" s="176" t="s">
        <v>177</v>
      </c>
      <c r="AU168" s="176" t="s">
        <v>86</v>
      </c>
      <c r="AV168" s="13" t="s">
        <v>86</v>
      </c>
      <c r="AW168" s="13" t="s">
        <v>4</v>
      </c>
      <c r="AX168" s="13" t="s">
        <v>84</v>
      </c>
      <c r="AY168" s="176" t="s">
        <v>152</v>
      </c>
    </row>
    <row r="169" spans="1:65" s="2" customFormat="1" ht="21.75" customHeight="1" x14ac:dyDescent="0.2">
      <c r="A169" s="28"/>
      <c r="B169" s="148"/>
      <c r="C169" s="149" t="s">
        <v>8</v>
      </c>
      <c r="D169" s="149" t="s">
        <v>154</v>
      </c>
      <c r="E169" s="150" t="s">
        <v>405</v>
      </c>
      <c r="F169" s="151" t="s">
        <v>406</v>
      </c>
      <c r="G169" s="152" t="s">
        <v>258</v>
      </c>
      <c r="H169" s="153">
        <v>289</v>
      </c>
      <c r="I169" s="154">
        <v>0</v>
      </c>
      <c r="J169" s="284">
        <v>0</v>
      </c>
      <c r="K169" s="154">
        <f>ROUND(P169*H169,2)</f>
        <v>0</v>
      </c>
      <c r="L169" s="151" t="s">
        <v>158</v>
      </c>
      <c r="M169" s="29"/>
      <c r="N169" s="155" t="s">
        <v>1</v>
      </c>
      <c r="O169" s="156" t="s">
        <v>40</v>
      </c>
      <c r="P169" s="157">
        <f>I169+J169</f>
        <v>0</v>
      </c>
      <c r="Q169" s="157">
        <f>ROUND(I169*H169,2)</f>
        <v>0</v>
      </c>
      <c r="R169" s="157">
        <f>ROUND(J169*H169,2)</f>
        <v>0</v>
      </c>
      <c r="S169" s="158">
        <v>0.112</v>
      </c>
      <c r="T169" s="158">
        <f>S169*H169</f>
        <v>32.368000000000002</v>
      </c>
      <c r="U169" s="158">
        <v>0</v>
      </c>
      <c r="V169" s="158">
        <f>U169*H169</f>
        <v>0</v>
      </c>
      <c r="W169" s="158">
        <v>0</v>
      </c>
      <c r="X169" s="159">
        <f>W169*H169</f>
        <v>0</v>
      </c>
      <c r="Y169" s="28"/>
      <c r="Z169" s="28"/>
      <c r="AA169" s="197" t="str">
        <f t="shared" si="7"/>
        <v/>
      </c>
      <c r="AB169" s="198">
        <f t="shared" si="8"/>
        <v>0</v>
      </c>
      <c r="AC169" s="28"/>
      <c r="AD169" s="28"/>
      <c r="AE169" s="28"/>
      <c r="AR169" s="160" t="s">
        <v>159</v>
      </c>
      <c r="AT169" s="160" t="s">
        <v>154</v>
      </c>
      <c r="AU169" s="160" t="s">
        <v>86</v>
      </c>
      <c r="AY169" s="16" t="s">
        <v>152</v>
      </c>
      <c r="BE169" s="161">
        <f>IF(O169="základní",K169,0)</f>
        <v>0</v>
      </c>
      <c r="BF169" s="161">
        <f>IF(O169="snížená",K169,0)</f>
        <v>0</v>
      </c>
      <c r="BG169" s="161">
        <f>IF(O169="zákl. přenesená",K169,0)</f>
        <v>0</v>
      </c>
      <c r="BH169" s="161">
        <f>IF(O169="sníž. přenesená",K169,0)</f>
        <v>0</v>
      </c>
      <c r="BI169" s="161">
        <f>IF(O169="nulová",K169,0)</f>
        <v>0</v>
      </c>
      <c r="BJ169" s="16" t="s">
        <v>84</v>
      </c>
      <c r="BK169" s="161">
        <f>ROUND(P169*H169,2)</f>
        <v>0</v>
      </c>
      <c r="BL169" s="16" t="s">
        <v>159</v>
      </c>
      <c r="BM169" s="160" t="s">
        <v>407</v>
      </c>
    </row>
    <row r="170" spans="1:65" s="2" customFormat="1" ht="19.5" x14ac:dyDescent="0.2">
      <c r="A170" s="28"/>
      <c r="B170" s="29"/>
      <c r="C170" s="28"/>
      <c r="D170" s="162" t="s">
        <v>161</v>
      </c>
      <c r="E170" s="28"/>
      <c r="F170" s="163" t="s">
        <v>210</v>
      </c>
      <c r="G170" s="28"/>
      <c r="H170" s="28"/>
      <c r="I170" s="28"/>
      <c r="J170" s="28"/>
      <c r="K170" s="28"/>
      <c r="L170" s="28"/>
      <c r="M170" s="29"/>
      <c r="N170" s="164"/>
      <c r="O170" s="165"/>
      <c r="P170" s="54"/>
      <c r="Q170" s="54"/>
      <c r="R170" s="54"/>
      <c r="S170" s="54"/>
      <c r="T170" s="54"/>
      <c r="U170" s="54"/>
      <c r="V170" s="54"/>
      <c r="W170" s="54"/>
      <c r="X170" s="55"/>
      <c r="Y170" s="28"/>
      <c r="Z170" s="28"/>
      <c r="AA170" s="197" t="str">
        <f t="shared" si="7"/>
        <v/>
      </c>
      <c r="AB170" s="198" t="str">
        <f t="shared" si="8"/>
        <v/>
      </c>
      <c r="AC170" s="28"/>
      <c r="AD170" s="28"/>
      <c r="AE170" s="28"/>
      <c r="AT170" s="16" t="s">
        <v>161</v>
      </c>
      <c r="AU170" s="16" t="s">
        <v>86</v>
      </c>
    </row>
    <row r="171" spans="1:65" s="2" customFormat="1" ht="21.75" customHeight="1" x14ac:dyDescent="0.2">
      <c r="A171" s="28"/>
      <c r="B171" s="148"/>
      <c r="C171" s="149" t="s">
        <v>244</v>
      </c>
      <c r="D171" s="149" t="s">
        <v>154</v>
      </c>
      <c r="E171" s="150" t="s">
        <v>405</v>
      </c>
      <c r="F171" s="151" t="s">
        <v>406</v>
      </c>
      <c r="G171" s="152" t="s">
        <v>258</v>
      </c>
      <c r="H171" s="153">
        <v>574</v>
      </c>
      <c r="I171" s="154">
        <v>0</v>
      </c>
      <c r="J171" s="284">
        <v>0</v>
      </c>
      <c r="K171" s="154">
        <f>ROUND(P171*H171,2)</f>
        <v>0</v>
      </c>
      <c r="L171" s="151" t="s">
        <v>158</v>
      </c>
      <c r="M171" s="29"/>
      <c r="N171" s="155" t="s">
        <v>1</v>
      </c>
      <c r="O171" s="156" t="s">
        <v>40</v>
      </c>
      <c r="P171" s="157">
        <f>I171+J171</f>
        <v>0</v>
      </c>
      <c r="Q171" s="157">
        <f>ROUND(I171*H171,2)</f>
        <v>0</v>
      </c>
      <c r="R171" s="157">
        <f>ROUND(J171*H171,2)</f>
        <v>0</v>
      </c>
      <c r="S171" s="158">
        <v>0.112</v>
      </c>
      <c r="T171" s="158">
        <f>S171*H171</f>
        <v>64.287999999999997</v>
      </c>
      <c r="U171" s="158">
        <v>0</v>
      </c>
      <c r="V171" s="158">
        <f>U171*H171</f>
        <v>0</v>
      </c>
      <c r="W171" s="158">
        <v>0</v>
      </c>
      <c r="X171" s="159">
        <f>W171*H171</f>
        <v>0</v>
      </c>
      <c r="Y171" s="28"/>
      <c r="Z171" s="28"/>
      <c r="AA171" s="197">
        <f t="shared" si="7"/>
        <v>0</v>
      </c>
      <c r="AB171" s="198" t="str">
        <f t="shared" si="8"/>
        <v/>
      </c>
      <c r="AC171" s="28"/>
      <c r="AD171" s="28"/>
      <c r="AE171" s="28"/>
      <c r="AR171" s="160" t="s">
        <v>159</v>
      </c>
      <c r="AT171" s="160" t="s">
        <v>154</v>
      </c>
      <c r="AU171" s="160" t="s">
        <v>86</v>
      </c>
      <c r="AY171" s="16" t="s">
        <v>152</v>
      </c>
      <c r="BE171" s="161">
        <f>IF(O171="základní",K171,0)</f>
        <v>0</v>
      </c>
      <c r="BF171" s="161">
        <f>IF(O171="snížená",K171,0)</f>
        <v>0</v>
      </c>
      <c r="BG171" s="161">
        <f>IF(O171="zákl. přenesená",K171,0)</f>
        <v>0</v>
      </c>
      <c r="BH171" s="161">
        <f>IF(O171="sníž. přenesená",K171,0)</f>
        <v>0</v>
      </c>
      <c r="BI171" s="161">
        <f>IF(O171="nulová",K171,0)</f>
        <v>0</v>
      </c>
      <c r="BJ171" s="16" t="s">
        <v>84</v>
      </c>
      <c r="BK171" s="161">
        <f>ROUND(P171*H171,2)</f>
        <v>0</v>
      </c>
      <c r="BL171" s="16" t="s">
        <v>159</v>
      </c>
      <c r="BM171" s="160" t="s">
        <v>408</v>
      </c>
    </row>
    <row r="172" spans="1:65" s="2" customFormat="1" ht="19.5" x14ac:dyDescent="0.2">
      <c r="A172" s="28"/>
      <c r="B172" s="29"/>
      <c r="C172" s="28"/>
      <c r="D172" s="162" t="s">
        <v>161</v>
      </c>
      <c r="E172" s="28"/>
      <c r="F172" s="163" t="s">
        <v>215</v>
      </c>
      <c r="G172" s="28"/>
      <c r="H172" s="28"/>
      <c r="I172" s="28"/>
      <c r="J172" s="28"/>
      <c r="K172" s="28"/>
      <c r="L172" s="28"/>
      <c r="M172" s="29"/>
      <c r="N172" s="164"/>
      <c r="O172" s="165"/>
      <c r="P172" s="54"/>
      <c r="Q172" s="54"/>
      <c r="R172" s="54"/>
      <c r="S172" s="54"/>
      <c r="T172" s="54"/>
      <c r="U172" s="54"/>
      <c r="V172" s="54"/>
      <c r="W172" s="54"/>
      <c r="X172" s="55"/>
      <c r="Y172" s="28"/>
      <c r="Z172" s="28"/>
      <c r="AA172" s="197" t="str">
        <f t="shared" si="7"/>
        <v/>
      </c>
      <c r="AB172" s="198" t="str">
        <f t="shared" si="8"/>
        <v/>
      </c>
      <c r="AC172" s="28"/>
      <c r="AD172" s="28"/>
      <c r="AE172" s="28"/>
      <c r="AT172" s="16" t="s">
        <v>161</v>
      </c>
      <c r="AU172" s="16" t="s">
        <v>86</v>
      </c>
    </row>
    <row r="173" spans="1:65" s="2" customFormat="1" ht="21.75" customHeight="1" x14ac:dyDescent="0.2">
      <c r="A173" s="28"/>
      <c r="B173" s="148"/>
      <c r="C173" s="149" t="s">
        <v>249</v>
      </c>
      <c r="D173" s="149" t="s">
        <v>154</v>
      </c>
      <c r="E173" s="150" t="s">
        <v>256</v>
      </c>
      <c r="F173" s="151" t="s">
        <v>257</v>
      </c>
      <c r="G173" s="152" t="s">
        <v>258</v>
      </c>
      <c r="H173" s="153">
        <v>289</v>
      </c>
      <c r="I173" s="154">
        <v>0</v>
      </c>
      <c r="J173" s="284">
        <v>0</v>
      </c>
      <c r="K173" s="154">
        <f>ROUND(P173*H173,2)</f>
        <v>0</v>
      </c>
      <c r="L173" s="151" t="s">
        <v>158</v>
      </c>
      <c r="M173" s="29"/>
      <c r="N173" s="155" t="s">
        <v>1</v>
      </c>
      <c r="O173" s="156" t="s">
        <v>40</v>
      </c>
      <c r="P173" s="157">
        <f>I173+J173</f>
        <v>0</v>
      </c>
      <c r="Q173" s="157">
        <f>ROUND(I173*H173,2)</f>
        <v>0</v>
      </c>
      <c r="R173" s="157">
        <f>ROUND(J173*H173,2)</f>
        <v>0</v>
      </c>
      <c r="S173" s="158">
        <v>0.113</v>
      </c>
      <c r="T173" s="158">
        <f>S173*H173</f>
        <v>32.657000000000004</v>
      </c>
      <c r="U173" s="158">
        <v>0</v>
      </c>
      <c r="V173" s="158">
        <f>U173*H173</f>
        <v>0</v>
      </c>
      <c r="W173" s="158">
        <v>0</v>
      </c>
      <c r="X173" s="159">
        <f>W173*H173</f>
        <v>0</v>
      </c>
      <c r="Y173" s="28"/>
      <c r="Z173" s="28"/>
      <c r="AA173" s="197" t="str">
        <f t="shared" si="7"/>
        <v/>
      </c>
      <c r="AB173" s="198">
        <f t="shared" si="8"/>
        <v>0</v>
      </c>
      <c r="AC173" s="28"/>
      <c r="AD173" s="28"/>
      <c r="AE173" s="28"/>
      <c r="AR173" s="160" t="s">
        <v>159</v>
      </c>
      <c r="AT173" s="160" t="s">
        <v>154</v>
      </c>
      <c r="AU173" s="160" t="s">
        <v>86</v>
      </c>
      <c r="AY173" s="16" t="s">
        <v>152</v>
      </c>
      <c r="BE173" s="161">
        <f>IF(O173="základní",K173,0)</f>
        <v>0</v>
      </c>
      <c r="BF173" s="161">
        <f>IF(O173="snížená",K173,0)</f>
        <v>0</v>
      </c>
      <c r="BG173" s="161">
        <f>IF(O173="zákl. přenesená",K173,0)</f>
        <v>0</v>
      </c>
      <c r="BH173" s="161">
        <f>IF(O173="sníž. přenesená",K173,0)</f>
        <v>0</v>
      </c>
      <c r="BI173" s="161">
        <f>IF(O173="nulová",K173,0)</f>
        <v>0</v>
      </c>
      <c r="BJ173" s="16" t="s">
        <v>84</v>
      </c>
      <c r="BK173" s="161">
        <f>ROUND(P173*H173,2)</f>
        <v>0</v>
      </c>
      <c r="BL173" s="16" t="s">
        <v>159</v>
      </c>
      <c r="BM173" s="160" t="s">
        <v>409</v>
      </c>
    </row>
    <row r="174" spans="1:65" s="2" customFormat="1" ht="19.5" x14ac:dyDescent="0.2">
      <c r="A174" s="28"/>
      <c r="B174" s="29"/>
      <c r="C174" s="28"/>
      <c r="D174" s="162" t="s">
        <v>161</v>
      </c>
      <c r="E174" s="28"/>
      <c r="F174" s="163" t="s">
        <v>210</v>
      </c>
      <c r="G174" s="28"/>
      <c r="H174" s="28"/>
      <c r="I174" s="28"/>
      <c r="J174" s="28"/>
      <c r="K174" s="28"/>
      <c r="L174" s="28"/>
      <c r="M174" s="29"/>
      <c r="N174" s="164"/>
      <c r="O174" s="165"/>
      <c r="P174" s="54"/>
      <c r="Q174" s="54"/>
      <c r="R174" s="54"/>
      <c r="S174" s="54"/>
      <c r="T174" s="54"/>
      <c r="U174" s="54"/>
      <c r="V174" s="54"/>
      <c r="W174" s="54"/>
      <c r="X174" s="55"/>
      <c r="Y174" s="28"/>
      <c r="Z174" s="28"/>
      <c r="AA174" s="197" t="str">
        <f t="shared" si="7"/>
        <v/>
      </c>
      <c r="AB174" s="198" t="str">
        <f t="shared" si="8"/>
        <v/>
      </c>
      <c r="AC174" s="28"/>
      <c r="AD174" s="28"/>
      <c r="AE174" s="28"/>
      <c r="AT174" s="16" t="s">
        <v>161</v>
      </c>
      <c r="AU174" s="16" t="s">
        <v>86</v>
      </c>
    </row>
    <row r="175" spans="1:65" s="2" customFormat="1" ht="21.75" customHeight="1" x14ac:dyDescent="0.2">
      <c r="A175" s="28"/>
      <c r="B175" s="148"/>
      <c r="C175" s="166" t="s">
        <v>253</v>
      </c>
      <c r="D175" s="166" t="s">
        <v>170</v>
      </c>
      <c r="E175" s="167" t="s">
        <v>261</v>
      </c>
      <c r="F175" s="168" t="s">
        <v>262</v>
      </c>
      <c r="G175" s="169" t="s">
        <v>173</v>
      </c>
      <c r="H175" s="170">
        <v>29.766999999999999</v>
      </c>
      <c r="I175" s="285">
        <v>0</v>
      </c>
      <c r="J175" s="172"/>
      <c r="K175" s="171">
        <f>ROUND(P175*H175,2)</f>
        <v>0</v>
      </c>
      <c r="L175" s="168" t="s">
        <v>158</v>
      </c>
      <c r="M175" s="173"/>
      <c r="N175" s="174" t="s">
        <v>1</v>
      </c>
      <c r="O175" s="156" t="s">
        <v>40</v>
      </c>
      <c r="P175" s="157">
        <f>I175+J175</f>
        <v>0</v>
      </c>
      <c r="Q175" s="157">
        <f>ROUND(I175*H175,2)</f>
        <v>0</v>
      </c>
      <c r="R175" s="157">
        <f>ROUND(J175*H175,2)</f>
        <v>0</v>
      </c>
      <c r="S175" s="158">
        <v>0</v>
      </c>
      <c r="T175" s="158">
        <f>S175*H175</f>
        <v>0</v>
      </c>
      <c r="U175" s="158">
        <v>0.2</v>
      </c>
      <c r="V175" s="158">
        <f>U175*H175</f>
        <v>5.9534000000000002</v>
      </c>
      <c r="W175" s="158">
        <v>0</v>
      </c>
      <c r="X175" s="159">
        <f>W175*H175</f>
        <v>0</v>
      </c>
      <c r="Y175" s="28"/>
      <c r="Z175" s="28"/>
      <c r="AA175" s="197" t="str">
        <f t="shared" si="7"/>
        <v/>
      </c>
      <c r="AB175" s="198">
        <f t="shared" si="8"/>
        <v>0</v>
      </c>
      <c r="AC175" s="28"/>
      <c r="AD175" s="28"/>
      <c r="AE175" s="28"/>
      <c r="AR175" s="160" t="s">
        <v>174</v>
      </c>
      <c r="AT175" s="160" t="s">
        <v>170</v>
      </c>
      <c r="AU175" s="160" t="s">
        <v>86</v>
      </c>
      <c r="AY175" s="16" t="s">
        <v>152</v>
      </c>
      <c r="BE175" s="161">
        <f>IF(O175="základní",K175,0)</f>
        <v>0</v>
      </c>
      <c r="BF175" s="161">
        <f>IF(O175="snížená",K175,0)</f>
        <v>0</v>
      </c>
      <c r="BG175" s="161">
        <f>IF(O175="zákl. přenesená",K175,0)</f>
        <v>0</v>
      </c>
      <c r="BH175" s="161">
        <f>IF(O175="sníž. přenesená",K175,0)</f>
        <v>0</v>
      </c>
      <c r="BI175" s="161">
        <f>IF(O175="nulová",K175,0)</f>
        <v>0</v>
      </c>
      <c r="BJ175" s="16" t="s">
        <v>84</v>
      </c>
      <c r="BK175" s="161">
        <f>ROUND(P175*H175,2)</f>
        <v>0</v>
      </c>
      <c r="BL175" s="16" t="s">
        <v>159</v>
      </c>
      <c r="BM175" s="160" t="s">
        <v>410</v>
      </c>
    </row>
    <row r="176" spans="1:65" s="2" customFormat="1" ht="19.5" x14ac:dyDescent="0.2">
      <c r="A176" s="28"/>
      <c r="B176" s="29"/>
      <c r="C176" s="28"/>
      <c r="D176" s="162" t="s">
        <v>161</v>
      </c>
      <c r="E176" s="28"/>
      <c r="F176" s="163" t="s">
        <v>210</v>
      </c>
      <c r="G176" s="28"/>
      <c r="H176" s="28"/>
      <c r="I176" s="28"/>
      <c r="J176" s="28"/>
      <c r="K176" s="28"/>
      <c r="L176" s="28"/>
      <c r="M176" s="29"/>
      <c r="N176" s="164"/>
      <c r="O176" s="165"/>
      <c r="P176" s="54"/>
      <c r="Q176" s="54"/>
      <c r="R176" s="54"/>
      <c r="S176" s="54"/>
      <c r="T176" s="54"/>
      <c r="U176" s="54"/>
      <c r="V176" s="54"/>
      <c r="W176" s="54"/>
      <c r="X176" s="55"/>
      <c r="Y176" s="28"/>
      <c r="Z176" s="28"/>
      <c r="AA176" s="197" t="str">
        <f t="shared" si="7"/>
        <v/>
      </c>
      <c r="AB176" s="198" t="str">
        <f t="shared" si="8"/>
        <v/>
      </c>
      <c r="AC176" s="28"/>
      <c r="AD176" s="28"/>
      <c r="AE176" s="28"/>
      <c r="AT176" s="16" t="s">
        <v>161</v>
      </c>
      <c r="AU176" s="16" t="s">
        <v>86</v>
      </c>
    </row>
    <row r="177" spans="1:65" s="13" customFormat="1" x14ac:dyDescent="0.2">
      <c r="B177" s="175"/>
      <c r="D177" s="162" t="s">
        <v>177</v>
      </c>
      <c r="F177" s="177" t="s">
        <v>411</v>
      </c>
      <c r="H177" s="178">
        <v>29.766999999999999</v>
      </c>
      <c r="M177" s="175"/>
      <c r="N177" s="179"/>
      <c r="O177" s="180"/>
      <c r="P177" s="180"/>
      <c r="Q177" s="180"/>
      <c r="R177" s="180"/>
      <c r="S177" s="180"/>
      <c r="T177" s="180"/>
      <c r="U177" s="180"/>
      <c r="V177" s="180"/>
      <c r="W177" s="180"/>
      <c r="X177" s="181"/>
      <c r="AA177" s="197" t="str">
        <f t="shared" si="7"/>
        <v/>
      </c>
      <c r="AB177" s="198" t="str">
        <f t="shared" si="8"/>
        <v/>
      </c>
      <c r="AT177" s="176" t="s">
        <v>177</v>
      </c>
      <c r="AU177" s="176" t="s">
        <v>86</v>
      </c>
      <c r="AV177" s="13" t="s">
        <v>86</v>
      </c>
      <c r="AW177" s="13" t="s">
        <v>3</v>
      </c>
      <c r="AX177" s="13" t="s">
        <v>84</v>
      </c>
      <c r="AY177" s="176" t="s">
        <v>152</v>
      </c>
    </row>
    <row r="178" spans="1:65" s="2" customFormat="1" ht="21.75" customHeight="1" x14ac:dyDescent="0.2">
      <c r="A178" s="28"/>
      <c r="B178" s="148"/>
      <c r="C178" s="149" t="s">
        <v>255</v>
      </c>
      <c r="D178" s="149" t="s">
        <v>154</v>
      </c>
      <c r="E178" s="150" t="s">
        <v>256</v>
      </c>
      <c r="F178" s="151" t="s">
        <v>257</v>
      </c>
      <c r="G178" s="152" t="s">
        <v>258</v>
      </c>
      <c r="H178" s="153">
        <v>574</v>
      </c>
      <c r="I178" s="154">
        <v>0</v>
      </c>
      <c r="J178" s="284">
        <v>0</v>
      </c>
      <c r="K178" s="154">
        <f>ROUND(P178*H178,2)</f>
        <v>0</v>
      </c>
      <c r="L178" s="151" t="s">
        <v>158</v>
      </c>
      <c r="M178" s="29"/>
      <c r="N178" s="155" t="s">
        <v>1</v>
      </c>
      <c r="O178" s="156" t="s">
        <v>40</v>
      </c>
      <c r="P178" s="157">
        <f>I178+J178</f>
        <v>0</v>
      </c>
      <c r="Q178" s="157">
        <f>ROUND(I178*H178,2)</f>
        <v>0</v>
      </c>
      <c r="R178" s="157">
        <f>ROUND(J178*H178,2)</f>
        <v>0</v>
      </c>
      <c r="S178" s="158">
        <v>0.113</v>
      </c>
      <c r="T178" s="158">
        <f>S178*H178</f>
        <v>64.861999999999995</v>
      </c>
      <c r="U178" s="158">
        <v>0</v>
      </c>
      <c r="V178" s="158">
        <f>U178*H178</f>
        <v>0</v>
      </c>
      <c r="W178" s="158">
        <v>0</v>
      </c>
      <c r="X178" s="159">
        <f>W178*H178</f>
        <v>0</v>
      </c>
      <c r="Y178" s="28"/>
      <c r="Z178" s="28"/>
      <c r="AA178" s="197">
        <f t="shared" si="7"/>
        <v>0</v>
      </c>
      <c r="AB178" s="198" t="str">
        <f t="shared" si="8"/>
        <v/>
      </c>
      <c r="AC178" s="28"/>
      <c r="AD178" s="28"/>
      <c r="AE178" s="28"/>
      <c r="AR178" s="160" t="s">
        <v>159</v>
      </c>
      <c r="AT178" s="160" t="s">
        <v>154</v>
      </c>
      <c r="AU178" s="160" t="s">
        <v>86</v>
      </c>
      <c r="AY178" s="16" t="s">
        <v>152</v>
      </c>
      <c r="BE178" s="161">
        <f>IF(O178="základní",K178,0)</f>
        <v>0</v>
      </c>
      <c r="BF178" s="161">
        <f>IF(O178="snížená",K178,0)</f>
        <v>0</v>
      </c>
      <c r="BG178" s="161">
        <f>IF(O178="zákl. přenesená",K178,0)</f>
        <v>0</v>
      </c>
      <c r="BH178" s="161">
        <f>IF(O178="sníž. přenesená",K178,0)</f>
        <v>0</v>
      </c>
      <c r="BI178" s="161">
        <f>IF(O178="nulová",K178,0)</f>
        <v>0</v>
      </c>
      <c r="BJ178" s="16" t="s">
        <v>84</v>
      </c>
      <c r="BK178" s="161">
        <f>ROUND(P178*H178,2)</f>
        <v>0</v>
      </c>
      <c r="BL178" s="16" t="s">
        <v>159</v>
      </c>
      <c r="BM178" s="160" t="s">
        <v>412</v>
      </c>
    </row>
    <row r="179" spans="1:65" s="2" customFormat="1" ht="19.5" x14ac:dyDescent="0.2">
      <c r="A179" s="28"/>
      <c r="B179" s="29"/>
      <c r="C179" s="28"/>
      <c r="D179" s="162" t="s">
        <v>161</v>
      </c>
      <c r="E179" s="28"/>
      <c r="F179" s="163" t="s">
        <v>215</v>
      </c>
      <c r="G179" s="28"/>
      <c r="H179" s="28"/>
      <c r="I179" s="28"/>
      <c r="J179" s="28"/>
      <c r="K179" s="28"/>
      <c r="L179" s="28"/>
      <c r="M179" s="29"/>
      <c r="N179" s="164"/>
      <c r="O179" s="165"/>
      <c r="P179" s="54"/>
      <c r="Q179" s="54"/>
      <c r="R179" s="54"/>
      <c r="S179" s="54"/>
      <c r="T179" s="54"/>
      <c r="U179" s="54"/>
      <c r="V179" s="54"/>
      <c r="W179" s="54"/>
      <c r="X179" s="55"/>
      <c r="Y179" s="28"/>
      <c r="Z179" s="28"/>
      <c r="AA179" s="197" t="str">
        <f t="shared" si="7"/>
        <v/>
      </c>
      <c r="AB179" s="198" t="str">
        <f t="shared" si="8"/>
        <v/>
      </c>
      <c r="AC179" s="28"/>
      <c r="AD179" s="28"/>
      <c r="AE179" s="28"/>
      <c r="AT179" s="16" t="s">
        <v>161</v>
      </c>
      <c r="AU179" s="16" t="s">
        <v>86</v>
      </c>
    </row>
    <row r="180" spans="1:65" s="2" customFormat="1" ht="21.75" customHeight="1" x14ac:dyDescent="0.2">
      <c r="A180" s="28"/>
      <c r="B180" s="148"/>
      <c r="C180" s="166" t="s">
        <v>260</v>
      </c>
      <c r="D180" s="166" t="s">
        <v>170</v>
      </c>
      <c r="E180" s="167" t="s">
        <v>261</v>
      </c>
      <c r="F180" s="168" t="s">
        <v>262</v>
      </c>
      <c r="G180" s="169" t="s">
        <v>173</v>
      </c>
      <c r="H180" s="170">
        <v>59.122</v>
      </c>
      <c r="I180" s="285">
        <v>0</v>
      </c>
      <c r="J180" s="172"/>
      <c r="K180" s="171">
        <f>ROUND(P180*H180,2)</f>
        <v>0</v>
      </c>
      <c r="L180" s="168" t="s">
        <v>158</v>
      </c>
      <c r="M180" s="173"/>
      <c r="N180" s="174" t="s">
        <v>1</v>
      </c>
      <c r="O180" s="156" t="s">
        <v>40</v>
      </c>
      <c r="P180" s="157">
        <f>I180+J180</f>
        <v>0</v>
      </c>
      <c r="Q180" s="157">
        <f>ROUND(I180*H180,2)</f>
        <v>0</v>
      </c>
      <c r="R180" s="157">
        <f>ROUND(J180*H180,2)</f>
        <v>0</v>
      </c>
      <c r="S180" s="158">
        <v>0</v>
      </c>
      <c r="T180" s="158">
        <f>S180*H180</f>
        <v>0</v>
      </c>
      <c r="U180" s="158">
        <v>0.2</v>
      </c>
      <c r="V180" s="158">
        <f>U180*H180</f>
        <v>11.824400000000001</v>
      </c>
      <c r="W180" s="158">
        <v>0</v>
      </c>
      <c r="X180" s="159">
        <f>W180*H180</f>
        <v>0</v>
      </c>
      <c r="Y180" s="28"/>
      <c r="Z180" s="28"/>
      <c r="AA180" s="197">
        <f t="shared" si="7"/>
        <v>0</v>
      </c>
      <c r="AB180" s="198" t="str">
        <f t="shared" si="8"/>
        <v/>
      </c>
      <c r="AC180" s="28"/>
      <c r="AD180" s="28"/>
      <c r="AE180" s="28"/>
      <c r="AR180" s="160" t="s">
        <v>174</v>
      </c>
      <c r="AT180" s="160" t="s">
        <v>170</v>
      </c>
      <c r="AU180" s="160" t="s">
        <v>86</v>
      </c>
      <c r="AY180" s="16" t="s">
        <v>152</v>
      </c>
      <c r="BE180" s="161">
        <f>IF(O180="základní",K180,0)</f>
        <v>0</v>
      </c>
      <c r="BF180" s="161">
        <f>IF(O180="snížená",K180,0)</f>
        <v>0</v>
      </c>
      <c r="BG180" s="161">
        <f>IF(O180="zákl. přenesená",K180,0)</f>
        <v>0</v>
      </c>
      <c r="BH180" s="161">
        <f>IF(O180="sníž. přenesená",K180,0)</f>
        <v>0</v>
      </c>
      <c r="BI180" s="161">
        <f>IF(O180="nulová",K180,0)</f>
        <v>0</v>
      </c>
      <c r="BJ180" s="16" t="s">
        <v>84</v>
      </c>
      <c r="BK180" s="161">
        <f>ROUND(P180*H180,2)</f>
        <v>0</v>
      </c>
      <c r="BL180" s="16" t="s">
        <v>159</v>
      </c>
      <c r="BM180" s="160" t="s">
        <v>413</v>
      </c>
    </row>
    <row r="181" spans="1:65" s="2" customFormat="1" ht="19.5" x14ac:dyDescent="0.2">
      <c r="A181" s="28"/>
      <c r="B181" s="29"/>
      <c r="C181" s="28"/>
      <c r="D181" s="162" t="s">
        <v>161</v>
      </c>
      <c r="E181" s="28"/>
      <c r="F181" s="163" t="s">
        <v>215</v>
      </c>
      <c r="G181" s="28"/>
      <c r="H181" s="28"/>
      <c r="I181" s="28"/>
      <c r="J181" s="28"/>
      <c r="K181" s="28"/>
      <c r="L181" s="28"/>
      <c r="M181" s="29"/>
      <c r="N181" s="164"/>
      <c r="O181" s="165"/>
      <c r="P181" s="54"/>
      <c r="Q181" s="54"/>
      <c r="R181" s="54"/>
      <c r="S181" s="54"/>
      <c r="T181" s="54"/>
      <c r="U181" s="54"/>
      <c r="V181" s="54"/>
      <c r="W181" s="54"/>
      <c r="X181" s="55"/>
      <c r="Y181" s="28"/>
      <c r="Z181" s="28"/>
      <c r="AA181" s="197" t="str">
        <f t="shared" si="7"/>
        <v/>
      </c>
      <c r="AB181" s="198" t="str">
        <f t="shared" si="8"/>
        <v/>
      </c>
      <c r="AC181" s="28"/>
      <c r="AD181" s="28"/>
      <c r="AE181" s="28"/>
      <c r="AT181" s="16" t="s">
        <v>161</v>
      </c>
      <c r="AU181" s="16" t="s">
        <v>86</v>
      </c>
    </row>
    <row r="182" spans="1:65" s="13" customFormat="1" x14ac:dyDescent="0.2">
      <c r="B182" s="175"/>
      <c r="D182" s="162" t="s">
        <v>177</v>
      </c>
      <c r="F182" s="177" t="s">
        <v>414</v>
      </c>
      <c r="H182" s="178">
        <v>59.122</v>
      </c>
      <c r="M182" s="175"/>
      <c r="N182" s="179"/>
      <c r="O182" s="180"/>
      <c r="P182" s="180"/>
      <c r="Q182" s="180"/>
      <c r="R182" s="180"/>
      <c r="S182" s="180"/>
      <c r="T182" s="180"/>
      <c r="U182" s="180"/>
      <c r="V182" s="180"/>
      <c r="W182" s="180"/>
      <c r="X182" s="181"/>
      <c r="AA182" s="197" t="str">
        <f t="shared" si="7"/>
        <v/>
      </c>
      <c r="AB182" s="198" t="str">
        <f t="shared" si="8"/>
        <v/>
      </c>
      <c r="AT182" s="176" t="s">
        <v>177</v>
      </c>
      <c r="AU182" s="176" t="s">
        <v>86</v>
      </c>
      <c r="AV182" s="13" t="s">
        <v>86</v>
      </c>
      <c r="AW182" s="13" t="s">
        <v>3</v>
      </c>
      <c r="AX182" s="13" t="s">
        <v>84</v>
      </c>
      <c r="AY182" s="176" t="s">
        <v>152</v>
      </c>
    </row>
    <row r="183" spans="1:65" s="2" customFormat="1" ht="21.75" customHeight="1" x14ac:dyDescent="0.2">
      <c r="A183" s="28"/>
      <c r="B183" s="148"/>
      <c r="C183" s="149" t="s">
        <v>265</v>
      </c>
      <c r="D183" s="149" t="s">
        <v>154</v>
      </c>
      <c r="E183" s="150" t="s">
        <v>415</v>
      </c>
      <c r="F183" s="151" t="s">
        <v>416</v>
      </c>
      <c r="G183" s="152" t="s">
        <v>291</v>
      </c>
      <c r="H183" s="153">
        <v>15.895</v>
      </c>
      <c r="I183" s="154">
        <v>0</v>
      </c>
      <c r="J183" s="284">
        <v>0</v>
      </c>
      <c r="K183" s="154">
        <f>ROUND(P183*H183,2)</f>
        <v>0</v>
      </c>
      <c r="L183" s="151" t="s">
        <v>158</v>
      </c>
      <c r="M183" s="29"/>
      <c r="N183" s="155" t="s">
        <v>1</v>
      </c>
      <c r="O183" s="156" t="s">
        <v>40</v>
      </c>
      <c r="P183" s="157">
        <f>I183+J183</f>
        <v>0</v>
      </c>
      <c r="Q183" s="157">
        <f>ROUND(I183*H183,2)</f>
        <v>0</v>
      </c>
      <c r="R183" s="157">
        <f>ROUND(J183*H183,2)</f>
        <v>0</v>
      </c>
      <c r="S183" s="158">
        <v>1.603</v>
      </c>
      <c r="T183" s="158">
        <f>S183*H183</f>
        <v>25.479685</v>
      </c>
      <c r="U183" s="158">
        <v>0</v>
      </c>
      <c r="V183" s="158">
        <f>U183*H183</f>
        <v>0</v>
      </c>
      <c r="W183" s="158">
        <v>0</v>
      </c>
      <c r="X183" s="159">
        <f>W183*H183</f>
        <v>0</v>
      </c>
      <c r="Y183" s="28"/>
      <c r="Z183" s="28"/>
      <c r="AA183" s="197" t="str">
        <f t="shared" si="7"/>
        <v/>
      </c>
      <c r="AB183" s="198">
        <f t="shared" si="8"/>
        <v>0</v>
      </c>
      <c r="AC183" s="28"/>
      <c r="AD183" s="28"/>
      <c r="AE183" s="28"/>
      <c r="AR183" s="160" t="s">
        <v>159</v>
      </c>
      <c r="AT183" s="160" t="s">
        <v>154</v>
      </c>
      <c r="AU183" s="160" t="s">
        <v>86</v>
      </c>
      <c r="AY183" s="16" t="s">
        <v>152</v>
      </c>
      <c r="BE183" s="161">
        <f>IF(O183="základní",K183,0)</f>
        <v>0</v>
      </c>
      <c r="BF183" s="161">
        <f>IF(O183="snížená",K183,0)</f>
        <v>0</v>
      </c>
      <c r="BG183" s="161">
        <f>IF(O183="zákl. přenesená",K183,0)</f>
        <v>0</v>
      </c>
      <c r="BH183" s="161">
        <f>IF(O183="sníž. přenesená",K183,0)</f>
        <v>0</v>
      </c>
      <c r="BI183" s="161">
        <f>IF(O183="nulová",K183,0)</f>
        <v>0</v>
      </c>
      <c r="BJ183" s="16" t="s">
        <v>84</v>
      </c>
      <c r="BK183" s="161">
        <f>ROUND(P183*H183,2)</f>
        <v>0</v>
      </c>
      <c r="BL183" s="16" t="s">
        <v>159</v>
      </c>
      <c r="BM183" s="160" t="s">
        <v>417</v>
      </c>
    </row>
    <row r="184" spans="1:65" s="2" customFormat="1" ht="19.5" x14ac:dyDescent="0.2">
      <c r="A184" s="28"/>
      <c r="B184" s="29"/>
      <c r="C184" s="28"/>
      <c r="D184" s="162" t="s">
        <v>161</v>
      </c>
      <c r="E184" s="28"/>
      <c r="F184" s="163" t="s">
        <v>210</v>
      </c>
      <c r="G184" s="28"/>
      <c r="H184" s="28"/>
      <c r="I184" s="28"/>
      <c r="J184" s="28"/>
      <c r="K184" s="28"/>
      <c r="L184" s="28"/>
      <c r="M184" s="29"/>
      <c r="N184" s="164"/>
      <c r="O184" s="165"/>
      <c r="P184" s="54"/>
      <c r="Q184" s="54"/>
      <c r="R184" s="54"/>
      <c r="S184" s="54"/>
      <c r="T184" s="54"/>
      <c r="U184" s="54"/>
      <c r="V184" s="54"/>
      <c r="W184" s="54"/>
      <c r="X184" s="55"/>
      <c r="Y184" s="28"/>
      <c r="Z184" s="28"/>
      <c r="AA184" s="197" t="str">
        <f t="shared" si="7"/>
        <v/>
      </c>
      <c r="AB184" s="198" t="str">
        <f t="shared" si="8"/>
        <v/>
      </c>
      <c r="AC184" s="28"/>
      <c r="AD184" s="28"/>
      <c r="AE184" s="28"/>
      <c r="AT184" s="16" t="s">
        <v>161</v>
      </c>
      <c r="AU184" s="16" t="s">
        <v>86</v>
      </c>
    </row>
    <row r="185" spans="1:65" s="13" customFormat="1" ht="22.5" x14ac:dyDescent="0.2">
      <c r="B185" s="175"/>
      <c r="D185" s="162" t="s">
        <v>177</v>
      </c>
      <c r="E185" s="176" t="s">
        <v>1</v>
      </c>
      <c r="F185" s="177" t="s">
        <v>418</v>
      </c>
      <c r="H185" s="178">
        <v>14.45</v>
      </c>
      <c r="M185" s="175"/>
      <c r="N185" s="179"/>
      <c r="O185" s="180"/>
      <c r="P185" s="180"/>
      <c r="Q185" s="180"/>
      <c r="R185" s="180"/>
      <c r="S185" s="180"/>
      <c r="T185" s="180"/>
      <c r="U185" s="180"/>
      <c r="V185" s="180"/>
      <c r="W185" s="180"/>
      <c r="X185" s="181"/>
      <c r="AA185" s="197" t="str">
        <f t="shared" si="7"/>
        <v/>
      </c>
      <c r="AB185" s="198" t="str">
        <f t="shared" si="8"/>
        <v/>
      </c>
      <c r="AT185" s="176" t="s">
        <v>177</v>
      </c>
      <c r="AU185" s="176" t="s">
        <v>86</v>
      </c>
      <c r="AV185" s="13" t="s">
        <v>86</v>
      </c>
      <c r="AW185" s="13" t="s">
        <v>4</v>
      </c>
      <c r="AX185" s="13" t="s">
        <v>84</v>
      </c>
      <c r="AY185" s="176" t="s">
        <v>152</v>
      </c>
    </row>
    <row r="186" spans="1:65" s="13" customFormat="1" x14ac:dyDescent="0.2">
      <c r="B186" s="175"/>
      <c r="D186" s="162" t="s">
        <v>177</v>
      </c>
      <c r="F186" s="177" t="s">
        <v>419</v>
      </c>
      <c r="H186" s="178">
        <v>15.895</v>
      </c>
      <c r="M186" s="175"/>
      <c r="N186" s="179"/>
      <c r="O186" s="180"/>
      <c r="P186" s="180"/>
      <c r="Q186" s="180"/>
      <c r="R186" s="180"/>
      <c r="S186" s="180"/>
      <c r="T186" s="180"/>
      <c r="U186" s="180"/>
      <c r="V186" s="180"/>
      <c r="W186" s="180"/>
      <c r="X186" s="181"/>
      <c r="AA186" s="197" t="str">
        <f t="shared" si="7"/>
        <v/>
      </c>
      <c r="AB186" s="198" t="str">
        <f t="shared" si="8"/>
        <v/>
      </c>
      <c r="AT186" s="176" t="s">
        <v>177</v>
      </c>
      <c r="AU186" s="176" t="s">
        <v>86</v>
      </c>
      <c r="AV186" s="13" t="s">
        <v>86</v>
      </c>
      <c r="AW186" s="13" t="s">
        <v>3</v>
      </c>
      <c r="AX186" s="13" t="s">
        <v>84</v>
      </c>
      <c r="AY186" s="176" t="s">
        <v>152</v>
      </c>
    </row>
    <row r="187" spans="1:65" s="2" customFormat="1" ht="16.5" customHeight="1" x14ac:dyDescent="0.2">
      <c r="A187" s="28"/>
      <c r="B187" s="148"/>
      <c r="C187" s="166" t="s">
        <v>267</v>
      </c>
      <c r="D187" s="166" t="s">
        <v>170</v>
      </c>
      <c r="E187" s="167" t="s">
        <v>171</v>
      </c>
      <c r="F187" s="168" t="s">
        <v>172</v>
      </c>
      <c r="G187" s="169" t="s">
        <v>173</v>
      </c>
      <c r="H187" s="170">
        <v>14.45</v>
      </c>
      <c r="I187" s="285">
        <v>0</v>
      </c>
      <c r="J187" s="172"/>
      <c r="K187" s="171">
        <f>ROUND(P187*H187,2)</f>
        <v>0</v>
      </c>
      <c r="L187" s="168" t="s">
        <v>1</v>
      </c>
      <c r="M187" s="173"/>
      <c r="N187" s="174" t="s">
        <v>1</v>
      </c>
      <c r="O187" s="156" t="s">
        <v>40</v>
      </c>
      <c r="P187" s="157">
        <f>I187+J187</f>
        <v>0</v>
      </c>
      <c r="Q187" s="157">
        <f>ROUND(I187*H187,2)</f>
        <v>0</v>
      </c>
      <c r="R187" s="157">
        <f>ROUND(J187*H187,2)</f>
        <v>0</v>
      </c>
      <c r="S187" s="158">
        <v>0</v>
      </c>
      <c r="T187" s="158">
        <f>S187*H187</f>
        <v>0</v>
      </c>
      <c r="U187" s="158">
        <v>0.22</v>
      </c>
      <c r="V187" s="158">
        <f>U187*H187</f>
        <v>3.1789999999999998</v>
      </c>
      <c r="W187" s="158">
        <v>0</v>
      </c>
      <c r="X187" s="159">
        <f>W187*H187</f>
        <v>0</v>
      </c>
      <c r="Y187" s="28"/>
      <c r="Z187" s="28"/>
      <c r="AA187" s="197" t="str">
        <f t="shared" si="7"/>
        <v/>
      </c>
      <c r="AB187" s="198">
        <f t="shared" si="8"/>
        <v>0</v>
      </c>
      <c r="AC187" s="28"/>
      <c r="AD187" s="28"/>
      <c r="AE187" s="28"/>
      <c r="AR187" s="160" t="s">
        <v>174</v>
      </c>
      <c r="AT187" s="160" t="s">
        <v>170</v>
      </c>
      <c r="AU187" s="160" t="s">
        <v>86</v>
      </c>
      <c r="AY187" s="16" t="s">
        <v>152</v>
      </c>
      <c r="BE187" s="161">
        <f>IF(O187="základní",K187,0)</f>
        <v>0</v>
      </c>
      <c r="BF187" s="161">
        <f>IF(O187="snížená",K187,0)</f>
        <v>0</v>
      </c>
      <c r="BG187" s="161">
        <f>IF(O187="zákl. přenesená",K187,0)</f>
        <v>0</v>
      </c>
      <c r="BH187" s="161">
        <f>IF(O187="sníž. přenesená",K187,0)</f>
        <v>0</v>
      </c>
      <c r="BI187" s="161">
        <f>IF(O187="nulová",K187,0)</f>
        <v>0</v>
      </c>
      <c r="BJ187" s="16" t="s">
        <v>84</v>
      </c>
      <c r="BK187" s="161">
        <f>ROUND(P187*H187,2)</f>
        <v>0</v>
      </c>
      <c r="BL187" s="16" t="s">
        <v>159</v>
      </c>
      <c r="BM187" s="160" t="s">
        <v>420</v>
      </c>
    </row>
    <row r="188" spans="1:65" s="2" customFormat="1" ht="29.25" x14ac:dyDescent="0.2">
      <c r="A188" s="28"/>
      <c r="B188" s="29"/>
      <c r="C188" s="28"/>
      <c r="D188" s="162" t="s">
        <v>161</v>
      </c>
      <c r="E188" s="28"/>
      <c r="F188" s="163" t="s">
        <v>421</v>
      </c>
      <c r="G188" s="28"/>
      <c r="H188" s="28"/>
      <c r="I188" s="28"/>
      <c r="J188" s="28"/>
      <c r="K188" s="28"/>
      <c r="L188" s="28"/>
      <c r="M188" s="29"/>
      <c r="N188" s="164"/>
      <c r="O188" s="165"/>
      <c r="P188" s="54"/>
      <c r="Q188" s="54"/>
      <c r="R188" s="54"/>
      <c r="S188" s="54"/>
      <c r="T188" s="54"/>
      <c r="U188" s="54"/>
      <c r="V188" s="54"/>
      <c r="W188" s="54"/>
      <c r="X188" s="55"/>
      <c r="Y188" s="28"/>
      <c r="Z188" s="28"/>
      <c r="AA188" s="197" t="str">
        <f t="shared" si="7"/>
        <v/>
      </c>
      <c r="AB188" s="198" t="str">
        <f t="shared" si="8"/>
        <v/>
      </c>
      <c r="AC188" s="28"/>
      <c r="AD188" s="28"/>
      <c r="AE188" s="28"/>
      <c r="AT188" s="16" t="s">
        <v>161</v>
      </c>
      <c r="AU188" s="16" t="s">
        <v>86</v>
      </c>
    </row>
    <row r="189" spans="1:65" s="13" customFormat="1" ht="22.5" x14ac:dyDescent="0.2">
      <c r="B189" s="175"/>
      <c r="D189" s="162" t="s">
        <v>177</v>
      </c>
      <c r="E189" s="176" t="s">
        <v>1</v>
      </c>
      <c r="F189" s="177" t="s">
        <v>422</v>
      </c>
      <c r="H189" s="178">
        <v>14.45</v>
      </c>
      <c r="M189" s="175"/>
      <c r="N189" s="179"/>
      <c r="O189" s="180"/>
      <c r="P189" s="180"/>
      <c r="Q189" s="180"/>
      <c r="R189" s="180"/>
      <c r="S189" s="180"/>
      <c r="T189" s="180"/>
      <c r="U189" s="180"/>
      <c r="V189" s="180"/>
      <c r="W189" s="180"/>
      <c r="X189" s="181"/>
      <c r="AA189" s="197" t="str">
        <f t="shared" si="7"/>
        <v/>
      </c>
      <c r="AB189" s="198" t="str">
        <f t="shared" si="8"/>
        <v/>
      </c>
      <c r="AT189" s="176" t="s">
        <v>177</v>
      </c>
      <c r="AU189" s="176" t="s">
        <v>86</v>
      </c>
      <c r="AV189" s="13" t="s">
        <v>86</v>
      </c>
      <c r="AW189" s="13" t="s">
        <v>4</v>
      </c>
      <c r="AX189" s="13" t="s">
        <v>84</v>
      </c>
      <c r="AY189" s="176" t="s">
        <v>152</v>
      </c>
    </row>
    <row r="190" spans="1:65" s="2" customFormat="1" ht="16.5" customHeight="1" x14ac:dyDescent="0.2">
      <c r="A190" s="28"/>
      <c r="B190" s="148"/>
      <c r="C190" s="166" t="s">
        <v>270</v>
      </c>
      <c r="D190" s="166" t="s">
        <v>170</v>
      </c>
      <c r="E190" s="167" t="s">
        <v>207</v>
      </c>
      <c r="F190" s="168" t="s">
        <v>423</v>
      </c>
      <c r="G190" s="169" t="s">
        <v>258</v>
      </c>
      <c r="H190" s="170">
        <v>317.89999999999998</v>
      </c>
      <c r="I190" s="285">
        <v>0</v>
      </c>
      <c r="J190" s="172"/>
      <c r="K190" s="171">
        <f>ROUND(P190*H190,2)</f>
        <v>0</v>
      </c>
      <c r="L190" s="168" t="s">
        <v>1</v>
      </c>
      <c r="M190" s="173"/>
      <c r="N190" s="174" t="s">
        <v>1</v>
      </c>
      <c r="O190" s="156" t="s">
        <v>40</v>
      </c>
      <c r="P190" s="157">
        <f>I190+J190</f>
        <v>0</v>
      </c>
      <c r="Q190" s="157">
        <f>ROUND(I190*H190,2)</f>
        <v>0</v>
      </c>
      <c r="R190" s="157">
        <f>ROUND(J190*H190,2)</f>
        <v>0</v>
      </c>
      <c r="S190" s="158">
        <v>0</v>
      </c>
      <c r="T190" s="158">
        <f>S190*H190</f>
        <v>0</v>
      </c>
      <c r="U190" s="158">
        <v>0</v>
      </c>
      <c r="V190" s="158">
        <f>U190*H190</f>
        <v>0</v>
      </c>
      <c r="W190" s="158">
        <v>0</v>
      </c>
      <c r="X190" s="159">
        <f>W190*H190</f>
        <v>0</v>
      </c>
      <c r="Y190" s="28"/>
      <c r="Z190" s="28"/>
      <c r="AA190" s="197" t="str">
        <f t="shared" si="7"/>
        <v/>
      </c>
      <c r="AB190" s="198">
        <f t="shared" si="8"/>
        <v>0</v>
      </c>
      <c r="AC190" s="28"/>
      <c r="AD190" s="28"/>
      <c r="AE190" s="28"/>
      <c r="AR190" s="160" t="s">
        <v>174</v>
      </c>
      <c r="AT190" s="160" t="s">
        <v>170</v>
      </c>
      <c r="AU190" s="160" t="s">
        <v>86</v>
      </c>
      <c r="AY190" s="16" t="s">
        <v>152</v>
      </c>
      <c r="BE190" s="161">
        <f>IF(O190="základní",K190,0)</f>
        <v>0</v>
      </c>
      <c r="BF190" s="161">
        <f>IF(O190="snížená",K190,0)</f>
        <v>0</v>
      </c>
      <c r="BG190" s="161">
        <f>IF(O190="zákl. přenesená",K190,0)</f>
        <v>0</v>
      </c>
      <c r="BH190" s="161">
        <f>IF(O190="sníž. přenesená",K190,0)</f>
        <v>0</v>
      </c>
      <c r="BI190" s="161">
        <f>IF(O190="nulová",K190,0)</f>
        <v>0</v>
      </c>
      <c r="BJ190" s="16" t="s">
        <v>84</v>
      </c>
      <c r="BK190" s="161">
        <f>ROUND(P190*H190,2)</f>
        <v>0</v>
      </c>
      <c r="BL190" s="16" t="s">
        <v>159</v>
      </c>
      <c r="BM190" s="160" t="s">
        <v>424</v>
      </c>
    </row>
    <row r="191" spans="1:65" s="2" customFormat="1" ht="19.5" x14ac:dyDescent="0.2">
      <c r="A191" s="28"/>
      <c r="B191" s="29"/>
      <c r="C191" s="28"/>
      <c r="D191" s="162" t="s">
        <v>161</v>
      </c>
      <c r="E191" s="28"/>
      <c r="F191" s="163" t="s">
        <v>210</v>
      </c>
      <c r="G191" s="28"/>
      <c r="H191" s="28"/>
      <c r="I191" s="28"/>
      <c r="J191" s="28"/>
      <c r="K191" s="28"/>
      <c r="L191" s="28"/>
      <c r="M191" s="29"/>
      <c r="N191" s="164"/>
      <c r="O191" s="165"/>
      <c r="P191" s="54"/>
      <c r="Q191" s="54"/>
      <c r="R191" s="54"/>
      <c r="S191" s="54"/>
      <c r="T191" s="54"/>
      <c r="U191" s="54"/>
      <c r="V191" s="54"/>
      <c r="W191" s="54"/>
      <c r="X191" s="55"/>
      <c r="Y191" s="28"/>
      <c r="Z191" s="28"/>
      <c r="AA191" s="197" t="str">
        <f t="shared" si="7"/>
        <v/>
      </c>
      <c r="AB191" s="198" t="str">
        <f t="shared" si="8"/>
        <v/>
      </c>
      <c r="AC191" s="28"/>
      <c r="AD191" s="28"/>
      <c r="AE191" s="28"/>
      <c r="AT191" s="16" t="s">
        <v>161</v>
      </c>
      <c r="AU191" s="16" t="s">
        <v>86</v>
      </c>
    </row>
    <row r="192" spans="1:65" s="13" customFormat="1" x14ac:dyDescent="0.2">
      <c r="B192" s="175"/>
      <c r="D192" s="162" t="s">
        <v>177</v>
      </c>
      <c r="F192" s="177" t="s">
        <v>425</v>
      </c>
      <c r="H192" s="178">
        <v>317.89999999999998</v>
      </c>
      <c r="M192" s="175"/>
      <c r="N192" s="179"/>
      <c r="O192" s="180"/>
      <c r="P192" s="180"/>
      <c r="Q192" s="180"/>
      <c r="R192" s="180"/>
      <c r="S192" s="180"/>
      <c r="T192" s="180"/>
      <c r="U192" s="180"/>
      <c r="V192" s="180"/>
      <c r="W192" s="180"/>
      <c r="X192" s="181"/>
      <c r="AA192" s="197" t="str">
        <f t="shared" si="7"/>
        <v/>
      </c>
      <c r="AB192" s="198" t="str">
        <f t="shared" si="8"/>
        <v/>
      </c>
      <c r="AT192" s="176" t="s">
        <v>177</v>
      </c>
      <c r="AU192" s="176" t="s">
        <v>86</v>
      </c>
      <c r="AV192" s="13" t="s">
        <v>86</v>
      </c>
      <c r="AW192" s="13" t="s">
        <v>3</v>
      </c>
      <c r="AX192" s="13" t="s">
        <v>84</v>
      </c>
      <c r="AY192" s="176" t="s">
        <v>152</v>
      </c>
    </row>
    <row r="193" spans="1:65" s="2" customFormat="1" ht="16.5" customHeight="1" x14ac:dyDescent="0.2">
      <c r="A193" s="28"/>
      <c r="B193" s="148"/>
      <c r="C193" s="166" t="s">
        <v>277</v>
      </c>
      <c r="D193" s="166" t="s">
        <v>170</v>
      </c>
      <c r="E193" s="167" t="s">
        <v>221</v>
      </c>
      <c r="F193" s="168" t="s">
        <v>426</v>
      </c>
      <c r="G193" s="169" t="s">
        <v>157</v>
      </c>
      <c r="H193" s="170">
        <v>578</v>
      </c>
      <c r="I193" s="285">
        <v>0</v>
      </c>
      <c r="J193" s="172"/>
      <c r="K193" s="171">
        <f>ROUND(P193*H193,2)</f>
        <v>0</v>
      </c>
      <c r="L193" s="168" t="s">
        <v>1</v>
      </c>
      <c r="M193" s="173"/>
      <c r="N193" s="174" t="s">
        <v>1</v>
      </c>
      <c r="O193" s="156" t="s">
        <v>40</v>
      </c>
      <c r="P193" s="157">
        <f>I193+J193</f>
        <v>0</v>
      </c>
      <c r="Q193" s="157">
        <f>ROUND(I193*H193,2)</f>
        <v>0</v>
      </c>
      <c r="R193" s="157">
        <f>ROUND(J193*H193,2)</f>
        <v>0</v>
      </c>
      <c r="S193" s="158">
        <v>0</v>
      </c>
      <c r="T193" s="158">
        <f>S193*H193</f>
        <v>0</v>
      </c>
      <c r="U193" s="158">
        <v>0</v>
      </c>
      <c r="V193" s="158">
        <f>U193*H193</f>
        <v>0</v>
      </c>
      <c r="W193" s="158">
        <v>0</v>
      </c>
      <c r="X193" s="159">
        <f>W193*H193</f>
        <v>0</v>
      </c>
      <c r="Y193" s="28"/>
      <c r="Z193" s="28"/>
      <c r="AA193" s="197" t="str">
        <f t="shared" si="7"/>
        <v/>
      </c>
      <c r="AB193" s="198">
        <f t="shared" si="8"/>
        <v>0</v>
      </c>
      <c r="AC193" s="28"/>
      <c r="AD193" s="28"/>
      <c r="AE193" s="28"/>
      <c r="AR193" s="160" t="s">
        <v>174</v>
      </c>
      <c r="AT193" s="160" t="s">
        <v>170</v>
      </c>
      <c r="AU193" s="160" t="s">
        <v>86</v>
      </c>
      <c r="AY193" s="16" t="s">
        <v>152</v>
      </c>
      <c r="BE193" s="161">
        <f>IF(O193="základní",K193,0)</f>
        <v>0</v>
      </c>
      <c r="BF193" s="161">
        <f>IF(O193="snížená",K193,0)</f>
        <v>0</v>
      </c>
      <c r="BG193" s="161">
        <f>IF(O193="zákl. přenesená",K193,0)</f>
        <v>0</v>
      </c>
      <c r="BH193" s="161">
        <f>IF(O193="sníž. přenesená",K193,0)</f>
        <v>0</v>
      </c>
      <c r="BI193" s="161">
        <f>IF(O193="nulová",K193,0)</f>
        <v>0</v>
      </c>
      <c r="BJ193" s="16" t="s">
        <v>84</v>
      </c>
      <c r="BK193" s="161">
        <f>ROUND(P193*H193,2)</f>
        <v>0</v>
      </c>
      <c r="BL193" s="16" t="s">
        <v>159</v>
      </c>
      <c r="BM193" s="160" t="s">
        <v>427</v>
      </c>
    </row>
    <row r="194" spans="1:65" s="2" customFormat="1" ht="29.25" x14ac:dyDescent="0.2">
      <c r="A194" s="28"/>
      <c r="B194" s="29"/>
      <c r="C194" s="28"/>
      <c r="D194" s="162" t="s">
        <v>161</v>
      </c>
      <c r="E194" s="28"/>
      <c r="F194" s="163" t="s">
        <v>428</v>
      </c>
      <c r="G194" s="28"/>
      <c r="H194" s="28"/>
      <c r="I194" s="28"/>
      <c r="J194" s="28"/>
      <c r="K194" s="28"/>
      <c r="L194" s="28"/>
      <c r="M194" s="29"/>
      <c r="N194" s="164"/>
      <c r="O194" s="165"/>
      <c r="P194" s="54"/>
      <c r="Q194" s="54"/>
      <c r="R194" s="54"/>
      <c r="S194" s="54"/>
      <c r="T194" s="54"/>
      <c r="U194" s="54"/>
      <c r="V194" s="54"/>
      <c r="W194" s="54"/>
      <c r="X194" s="55"/>
      <c r="Y194" s="28"/>
      <c r="Z194" s="28"/>
      <c r="AA194" s="197" t="str">
        <f t="shared" si="7"/>
        <v/>
      </c>
      <c r="AB194" s="198" t="str">
        <f t="shared" si="8"/>
        <v/>
      </c>
      <c r="AC194" s="28"/>
      <c r="AD194" s="28"/>
      <c r="AE194" s="28"/>
      <c r="AT194" s="16" t="s">
        <v>161</v>
      </c>
      <c r="AU194" s="16" t="s">
        <v>86</v>
      </c>
    </row>
    <row r="195" spans="1:65" s="13" customFormat="1" x14ac:dyDescent="0.2">
      <c r="B195" s="175"/>
      <c r="D195" s="162" t="s">
        <v>177</v>
      </c>
      <c r="E195" s="176" t="s">
        <v>1</v>
      </c>
      <c r="F195" s="177" t="s">
        <v>429</v>
      </c>
      <c r="H195" s="178">
        <v>578</v>
      </c>
      <c r="M195" s="175"/>
      <c r="N195" s="179"/>
      <c r="O195" s="180"/>
      <c r="P195" s="180"/>
      <c r="Q195" s="180"/>
      <c r="R195" s="180"/>
      <c r="S195" s="180"/>
      <c r="T195" s="180"/>
      <c r="U195" s="180"/>
      <c r="V195" s="180"/>
      <c r="W195" s="180"/>
      <c r="X195" s="181"/>
      <c r="AA195" s="197" t="str">
        <f t="shared" si="7"/>
        <v/>
      </c>
      <c r="AB195" s="198" t="str">
        <f t="shared" si="8"/>
        <v/>
      </c>
      <c r="AT195" s="176" t="s">
        <v>177</v>
      </c>
      <c r="AU195" s="176" t="s">
        <v>86</v>
      </c>
      <c r="AV195" s="13" t="s">
        <v>86</v>
      </c>
      <c r="AW195" s="13" t="s">
        <v>4</v>
      </c>
      <c r="AX195" s="13" t="s">
        <v>84</v>
      </c>
      <c r="AY195" s="176" t="s">
        <v>152</v>
      </c>
    </row>
    <row r="196" spans="1:65" s="2" customFormat="1" ht="21.75" customHeight="1" x14ac:dyDescent="0.2">
      <c r="A196" s="28"/>
      <c r="B196" s="148"/>
      <c r="C196" s="149" t="s">
        <v>281</v>
      </c>
      <c r="D196" s="149" t="s">
        <v>154</v>
      </c>
      <c r="E196" s="150" t="s">
        <v>415</v>
      </c>
      <c r="F196" s="151" t="s">
        <v>416</v>
      </c>
      <c r="G196" s="152" t="s">
        <v>291</v>
      </c>
      <c r="H196" s="153">
        <v>31.57</v>
      </c>
      <c r="I196" s="154">
        <v>0</v>
      </c>
      <c r="J196" s="284">
        <v>0</v>
      </c>
      <c r="K196" s="154">
        <f>ROUND(P196*H196,2)</f>
        <v>0</v>
      </c>
      <c r="L196" s="151" t="s">
        <v>158</v>
      </c>
      <c r="M196" s="29"/>
      <c r="N196" s="155" t="s">
        <v>1</v>
      </c>
      <c r="O196" s="156" t="s">
        <v>40</v>
      </c>
      <c r="P196" s="157">
        <f>I196+J196</f>
        <v>0</v>
      </c>
      <c r="Q196" s="157">
        <f>ROUND(I196*H196,2)</f>
        <v>0</v>
      </c>
      <c r="R196" s="157">
        <f>ROUND(J196*H196,2)</f>
        <v>0</v>
      </c>
      <c r="S196" s="158">
        <v>1.603</v>
      </c>
      <c r="T196" s="158">
        <f>S196*H196</f>
        <v>50.60671</v>
      </c>
      <c r="U196" s="158">
        <v>0</v>
      </c>
      <c r="V196" s="158">
        <f>U196*H196</f>
        <v>0</v>
      </c>
      <c r="W196" s="158">
        <v>0</v>
      </c>
      <c r="X196" s="159">
        <f>W196*H196</f>
        <v>0</v>
      </c>
      <c r="Y196" s="28"/>
      <c r="Z196" s="28"/>
      <c r="AA196" s="197">
        <f t="shared" si="7"/>
        <v>0</v>
      </c>
      <c r="AB196" s="198" t="str">
        <f t="shared" si="8"/>
        <v/>
      </c>
      <c r="AC196" s="28"/>
      <c r="AD196" s="28"/>
      <c r="AE196" s="28"/>
      <c r="AR196" s="160" t="s">
        <v>159</v>
      </c>
      <c r="AT196" s="160" t="s">
        <v>154</v>
      </c>
      <c r="AU196" s="160" t="s">
        <v>86</v>
      </c>
      <c r="AY196" s="16" t="s">
        <v>152</v>
      </c>
      <c r="BE196" s="161">
        <f>IF(O196="základní",K196,0)</f>
        <v>0</v>
      </c>
      <c r="BF196" s="161">
        <f>IF(O196="snížená",K196,0)</f>
        <v>0</v>
      </c>
      <c r="BG196" s="161">
        <f>IF(O196="zákl. přenesená",K196,0)</f>
        <v>0</v>
      </c>
      <c r="BH196" s="161">
        <f>IF(O196="sníž. přenesená",K196,0)</f>
        <v>0</v>
      </c>
      <c r="BI196" s="161">
        <f>IF(O196="nulová",K196,0)</f>
        <v>0</v>
      </c>
      <c r="BJ196" s="16" t="s">
        <v>84</v>
      </c>
      <c r="BK196" s="161">
        <f>ROUND(P196*H196,2)</f>
        <v>0</v>
      </c>
      <c r="BL196" s="16" t="s">
        <v>159</v>
      </c>
      <c r="BM196" s="160" t="s">
        <v>430</v>
      </c>
    </row>
    <row r="197" spans="1:65" s="2" customFormat="1" ht="19.5" x14ac:dyDescent="0.2">
      <c r="A197" s="28"/>
      <c r="B197" s="29"/>
      <c r="C197" s="28"/>
      <c r="D197" s="162" t="s">
        <v>161</v>
      </c>
      <c r="E197" s="28"/>
      <c r="F197" s="163" t="s">
        <v>215</v>
      </c>
      <c r="G197" s="28"/>
      <c r="H197" s="28"/>
      <c r="I197" s="28"/>
      <c r="J197" s="28"/>
      <c r="K197" s="28"/>
      <c r="L197" s="28"/>
      <c r="M197" s="29"/>
      <c r="N197" s="164"/>
      <c r="O197" s="165"/>
      <c r="P197" s="54"/>
      <c r="Q197" s="54"/>
      <c r="R197" s="54"/>
      <c r="S197" s="54"/>
      <c r="T197" s="54"/>
      <c r="U197" s="54"/>
      <c r="V197" s="54"/>
      <c r="W197" s="54"/>
      <c r="X197" s="55"/>
      <c r="Y197" s="28"/>
      <c r="Z197" s="28"/>
      <c r="AA197" s="197" t="str">
        <f t="shared" ref="AA197:AA260" si="9">IFERROR(IF(FIND("
nezpůsobilé",$F198)&gt;1,$K197,0),"")</f>
        <v/>
      </c>
      <c r="AB197" s="198" t="str">
        <f t="shared" ref="AB197:AB260" si="10">IFERROR(IF(FIND("
způsobilé",$F198)&gt;1,$K197,0),"")</f>
        <v/>
      </c>
      <c r="AC197" s="28"/>
      <c r="AD197" s="28"/>
      <c r="AE197" s="28"/>
      <c r="AT197" s="16" t="s">
        <v>161</v>
      </c>
      <c r="AU197" s="16" t="s">
        <v>86</v>
      </c>
    </row>
    <row r="198" spans="1:65" s="13" customFormat="1" ht="22.5" x14ac:dyDescent="0.2">
      <c r="B198" s="175"/>
      <c r="D198" s="162" t="s">
        <v>177</v>
      </c>
      <c r="E198" s="176" t="s">
        <v>1</v>
      </c>
      <c r="F198" s="177" t="s">
        <v>431</v>
      </c>
      <c r="H198" s="178">
        <v>28.7</v>
      </c>
      <c r="M198" s="175"/>
      <c r="N198" s="179"/>
      <c r="O198" s="180"/>
      <c r="P198" s="180"/>
      <c r="Q198" s="180"/>
      <c r="R198" s="180"/>
      <c r="S198" s="180"/>
      <c r="T198" s="180"/>
      <c r="U198" s="180"/>
      <c r="V198" s="180"/>
      <c r="W198" s="180"/>
      <c r="X198" s="181"/>
      <c r="AA198" s="197" t="str">
        <f t="shared" si="9"/>
        <v/>
      </c>
      <c r="AB198" s="198" t="str">
        <f t="shared" si="10"/>
        <v/>
      </c>
      <c r="AT198" s="176" t="s">
        <v>177</v>
      </c>
      <c r="AU198" s="176" t="s">
        <v>86</v>
      </c>
      <c r="AV198" s="13" t="s">
        <v>86</v>
      </c>
      <c r="AW198" s="13" t="s">
        <v>4</v>
      </c>
      <c r="AX198" s="13" t="s">
        <v>84</v>
      </c>
      <c r="AY198" s="176" t="s">
        <v>152</v>
      </c>
    </row>
    <row r="199" spans="1:65" s="13" customFormat="1" x14ac:dyDescent="0.2">
      <c r="B199" s="175"/>
      <c r="D199" s="162" t="s">
        <v>177</v>
      </c>
      <c r="F199" s="177" t="s">
        <v>432</v>
      </c>
      <c r="H199" s="178">
        <v>31.57</v>
      </c>
      <c r="M199" s="175"/>
      <c r="N199" s="179"/>
      <c r="O199" s="180"/>
      <c r="P199" s="180"/>
      <c r="Q199" s="180"/>
      <c r="R199" s="180"/>
      <c r="S199" s="180"/>
      <c r="T199" s="180"/>
      <c r="U199" s="180"/>
      <c r="V199" s="180"/>
      <c r="W199" s="180"/>
      <c r="X199" s="181"/>
      <c r="AA199" s="197" t="str">
        <f t="shared" si="9"/>
        <v/>
      </c>
      <c r="AB199" s="198" t="str">
        <f t="shared" si="10"/>
        <v/>
      </c>
      <c r="AT199" s="176" t="s">
        <v>177</v>
      </c>
      <c r="AU199" s="176" t="s">
        <v>86</v>
      </c>
      <c r="AV199" s="13" t="s">
        <v>86</v>
      </c>
      <c r="AW199" s="13" t="s">
        <v>3</v>
      </c>
      <c r="AX199" s="13" t="s">
        <v>84</v>
      </c>
      <c r="AY199" s="176" t="s">
        <v>152</v>
      </c>
    </row>
    <row r="200" spans="1:65" s="2" customFormat="1" ht="16.5" customHeight="1" x14ac:dyDescent="0.2">
      <c r="A200" s="28"/>
      <c r="B200" s="148"/>
      <c r="C200" s="166" t="s">
        <v>288</v>
      </c>
      <c r="D200" s="166" t="s">
        <v>170</v>
      </c>
      <c r="E200" s="167" t="s">
        <v>171</v>
      </c>
      <c r="F200" s="168" t="s">
        <v>172</v>
      </c>
      <c r="G200" s="169" t="s">
        <v>173</v>
      </c>
      <c r="H200" s="170">
        <v>28.7</v>
      </c>
      <c r="I200" s="285">
        <v>0</v>
      </c>
      <c r="J200" s="172"/>
      <c r="K200" s="171">
        <f>ROUND(P200*H200,2)</f>
        <v>0</v>
      </c>
      <c r="L200" s="168" t="s">
        <v>1</v>
      </c>
      <c r="M200" s="173"/>
      <c r="N200" s="174" t="s">
        <v>1</v>
      </c>
      <c r="O200" s="156" t="s">
        <v>40</v>
      </c>
      <c r="P200" s="157">
        <f>I200+J200</f>
        <v>0</v>
      </c>
      <c r="Q200" s="157">
        <f>ROUND(I200*H200,2)</f>
        <v>0</v>
      </c>
      <c r="R200" s="157">
        <f>ROUND(J200*H200,2)</f>
        <v>0</v>
      </c>
      <c r="S200" s="158">
        <v>0</v>
      </c>
      <c r="T200" s="158">
        <f>S200*H200</f>
        <v>0</v>
      </c>
      <c r="U200" s="158">
        <v>0.22</v>
      </c>
      <c r="V200" s="158">
        <f>U200*H200</f>
        <v>6.3140000000000001</v>
      </c>
      <c r="W200" s="158">
        <v>0</v>
      </c>
      <c r="X200" s="159">
        <f>W200*H200</f>
        <v>0</v>
      </c>
      <c r="Y200" s="28"/>
      <c r="Z200" s="28"/>
      <c r="AA200" s="197">
        <f t="shared" si="9"/>
        <v>0</v>
      </c>
      <c r="AB200" s="198" t="str">
        <f t="shared" si="10"/>
        <v/>
      </c>
      <c r="AC200" s="28"/>
      <c r="AD200" s="28"/>
      <c r="AE200" s="28"/>
      <c r="AR200" s="160" t="s">
        <v>174</v>
      </c>
      <c r="AT200" s="160" t="s">
        <v>170</v>
      </c>
      <c r="AU200" s="160" t="s">
        <v>86</v>
      </c>
      <c r="AY200" s="16" t="s">
        <v>152</v>
      </c>
      <c r="BE200" s="161">
        <f>IF(O200="základní",K200,0)</f>
        <v>0</v>
      </c>
      <c r="BF200" s="161">
        <f>IF(O200="snížená",K200,0)</f>
        <v>0</v>
      </c>
      <c r="BG200" s="161">
        <f>IF(O200="zákl. přenesená",K200,0)</f>
        <v>0</v>
      </c>
      <c r="BH200" s="161">
        <f>IF(O200="sníž. přenesená",K200,0)</f>
        <v>0</v>
      </c>
      <c r="BI200" s="161">
        <f>IF(O200="nulová",K200,0)</f>
        <v>0</v>
      </c>
      <c r="BJ200" s="16" t="s">
        <v>84</v>
      </c>
      <c r="BK200" s="161">
        <f>ROUND(P200*H200,2)</f>
        <v>0</v>
      </c>
      <c r="BL200" s="16" t="s">
        <v>159</v>
      </c>
      <c r="BM200" s="160" t="s">
        <v>433</v>
      </c>
    </row>
    <row r="201" spans="1:65" s="2" customFormat="1" ht="29.25" x14ac:dyDescent="0.2">
      <c r="A201" s="28"/>
      <c r="B201" s="29"/>
      <c r="C201" s="28"/>
      <c r="D201" s="162" t="s">
        <v>161</v>
      </c>
      <c r="E201" s="28"/>
      <c r="F201" s="163" t="s">
        <v>434</v>
      </c>
      <c r="G201" s="28"/>
      <c r="H201" s="28"/>
      <c r="I201" s="28"/>
      <c r="J201" s="28"/>
      <c r="K201" s="28"/>
      <c r="L201" s="28"/>
      <c r="M201" s="29"/>
      <c r="N201" s="164"/>
      <c r="O201" s="165"/>
      <c r="P201" s="54"/>
      <c r="Q201" s="54"/>
      <c r="R201" s="54"/>
      <c r="S201" s="54"/>
      <c r="T201" s="54"/>
      <c r="U201" s="54"/>
      <c r="V201" s="54"/>
      <c r="W201" s="54"/>
      <c r="X201" s="55"/>
      <c r="Y201" s="28"/>
      <c r="Z201" s="28"/>
      <c r="AA201" s="197" t="str">
        <f t="shared" si="9"/>
        <v/>
      </c>
      <c r="AB201" s="198" t="str">
        <f t="shared" si="10"/>
        <v/>
      </c>
      <c r="AC201" s="28"/>
      <c r="AD201" s="28"/>
      <c r="AE201" s="28"/>
      <c r="AT201" s="16" t="s">
        <v>161</v>
      </c>
      <c r="AU201" s="16" t="s">
        <v>86</v>
      </c>
    </row>
    <row r="202" spans="1:65" s="13" customFormat="1" ht="22.5" x14ac:dyDescent="0.2">
      <c r="B202" s="175"/>
      <c r="D202" s="162" t="s">
        <v>177</v>
      </c>
      <c r="E202" s="176" t="s">
        <v>1</v>
      </c>
      <c r="F202" s="177" t="s">
        <v>435</v>
      </c>
      <c r="H202" s="178">
        <v>28.7</v>
      </c>
      <c r="M202" s="175"/>
      <c r="N202" s="179"/>
      <c r="O202" s="180"/>
      <c r="P202" s="180"/>
      <c r="Q202" s="180"/>
      <c r="R202" s="180"/>
      <c r="S202" s="180"/>
      <c r="T202" s="180"/>
      <c r="U202" s="180"/>
      <c r="V202" s="180"/>
      <c r="W202" s="180"/>
      <c r="X202" s="181"/>
      <c r="AA202" s="197" t="str">
        <f t="shared" si="9"/>
        <v/>
      </c>
      <c r="AB202" s="198" t="str">
        <f t="shared" si="10"/>
        <v/>
      </c>
      <c r="AT202" s="176" t="s">
        <v>177</v>
      </c>
      <c r="AU202" s="176" t="s">
        <v>86</v>
      </c>
      <c r="AV202" s="13" t="s">
        <v>86</v>
      </c>
      <c r="AW202" s="13" t="s">
        <v>4</v>
      </c>
      <c r="AX202" s="13" t="s">
        <v>84</v>
      </c>
      <c r="AY202" s="176" t="s">
        <v>152</v>
      </c>
    </row>
    <row r="203" spans="1:65" s="2" customFormat="1" ht="16.5" customHeight="1" x14ac:dyDescent="0.2">
      <c r="A203" s="28"/>
      <c r="B203" s="148"/>
      <c r="C203" s="166" t="s">
        <v>293</v>
      </c>
      <c r="D203" s="166" t="s">
        <v>170</v>
      </c>
      <c r="E203" s="167" t="s">
        <v>207</v>
      </c>
      <c r="F203" s="168" t="s">
        <v>423</v>
      </c>
      <c r="G203" s="169" t="s">
        <v>258</v>
      </c>
      <c r="H203" s="170">
        <v>631.4</v>
      </c>
      <c r="I203" s="285">
        <v>0</v>
      </c>
      <c r="J203" s="172"/>
      <c r="K203" s="171">
        <f>ROUND(P203*H203,2)</f>
        <v>0</v>
      </c>
      <c r="L203" s="168" t="s">
        <v>1</v>
      </c>
      <c r="M203" s="173"/>
      <c r="N203" s="174" t="s">
        <v>1</v>
      </c>
      <c r="O203" s="156" t="s">
        <v>40</v>
      </c>
      <c r="P203" s="157">
        <f>I203+J203</f>
        <v>0</v>
      </c>
      <c r="Q203" s="157">
        <f>ROUND(I203*H203,2)</f>
        <v>0</v>
      </c>
      <c r="R203" s="157">
        <f>ROUND(J203*H203,2)</f>
        <v>0</v>
      </c>
      <c r="S203" s="158">
        <v>0</v>
      </c>
      <c r="T203" s="158">
        <f>S203*H203</f>
        <v>0</v>
      </c>
      <c r="U203" s="158">
        <v>0</v>
      </c>
      <c r="V203" s="158">
        <f>U203*H203</f>
        <v>0</v>
      </c>
      <c r="W203" s="158">
        <v>0</v>
      </c>
      <c r="X203" s="159">
        <f>W203*H203</f>
        <v>0</v>
      </c>
      <c r="Y203" s="28"/>
      <c r="Z203" s="28"/>
      <c r="AA203" s="197">
        <f t="shared" si="9"/>
        <v>0</v>
      </c>
      <c r="AB203" s="198" t="str">
        <f t="shared" si="10"/>
        <v/>
      </c>
      <c r="AC203" s="28"/>
      <c r="AD203" s="28"/>
      <c r="AE203" s="28"/>
      <c r="AR203" s="160" t="s">
        <v>174</v>
      </c>
      <c r="AT203" s="160" t="s">
        <v>170</v>
      </c>
      <c r="AU203" s="160" t="s">
        <v>86</v>
      </c>
      <c r="AY203" s="16" t="s">
        <v>152</v>
      </c>
      <c r="BE203" s="161">
        <f>IF(O203="základní",K203,0)</f>
        <v>0</v>
      </c>
      <c r="BF203" s="161">
        <f>IF(O203="snížená",K203,0)</f>
        <v>0</v>
      </c>
      <c r="BG203" s="161">
        <f>IF(O203="zákl. přenesená",K203,0)</f>
        <v>0</v>
      </c>
      <c r="BH203" s="161">
        <f>IF(O203="sníž. přenesená",K203,0)</f>
        <v>0</v>
      </c>
      <c r="BI203" s="161">
        <f>IF(O203="nulová",K203,0)</f>
        <v>0</v>
      </c>
      <c r="BJ203" s="16" t="s">
        <v>84</v>
      </c>
      <c r="BK203" s="161">
        <f>ROUND(P203*H203,2)</f>
        <v>0</v>
      </c>
      <c r="BL203" s="16" t="s">
        <v>159</v>
      </c>
      <c r="BM203" s="160" t="s">
        <v>436</v>
      </c>
    </row>
    <row r="204" spans="1:65" s="2" customFormat="1" ht="19.5" x14ac:dyDescent="0.2">
      <c r="A204" s="28"/>
      <c r="B204" s="29"/>
      <c r="C204" s="28"/>
      <c r="D204" s="162" t="s">
        <v>161</v>
      </c>
      <c r="E204" s="28"/>
      <c r="F204" s="163" t="s">
        <v>215</v>
      </c>
      <c r="G204" s="28"/>
      <c r="H204" s="28"/>
      <c r="I204" s="28"/>
      <c r="J204" s="28"/>
      <c r="K204" s="28"/>
      <c r="L204" s="28"/>
      <c r="M204" s="29"/>
      <c r="N204" s="164"/>
      <c r="O204" s="165"/>
      <c r="P204" s="54"/>
      <c r="Q204" s="54"/>
      <c r="R204" s="54"/>
      <c r="S204" s="54"/>
      <c r="T204" s="54"/>
      <c r="U204" s="54"/>
      <c r="V204" s="54"/>
      <c r="W204" s="54"/>
      <c r="X204" s="55"/>
      <c r="Y204" s="28"/>
      <c r="Z204" s="28"/>
      <c r="AA204" s="197" t="str">
        <f t="shared" si="9"/>
        <v/>
      </c>
      <c r="AB204" s="198" t="str">
        <f t="shared" si="10"/>
        <v/>
      </c>
      <c r="AC204" s="28"/>
      <c r="AD204" s="28"/>
      <c r="AE204" s="28"/>
      <c r="AT204" s="16" t="s">
        <v>161</v>
      </c>
      <c r="AU204" s="16" t="s">
        <v>86</v>
      </c>
    </row>
    <row r="205" spans="1:65" s="13" customFormat="1" x14ac:dyDescent="0.2">
      <c r="B205" s="175"/>
      <c r="D205" s="162" t="s">
        <v>177</v>
      </c>
      <c r="F205" s="177" t="s">
        <v>437</v>
      </c>
      <c r="H205" s="178">
        <v>631.4</v>
      </c>
      <c r="M205" s="175"/>
      <c r="N205" s="179"/>
      <c r="O205" s="180"/>
      <c r="P205" s="180"/>
      <c r="Q205" s="180"/>
      <c r="R205" s="180"/>
      <c r="S205" s="180"/>
      <c r="T205" s="180"/>
      <c r="U205" s="180"/>
      <c r="V205" s="180"/>
      <c r="W205" s="180"/>
      <c r="X205" s="181"/>
      <c r="AA205" s="197" t="str">
        <f t="shared" si="9"/>
        <v/>
      </c>
      <c r="AB205" s="198" t="str">
        <f t="shared" si="10"/>
        <v/>
      </c>
      <c r="AT205" s="176" t="s">
        <v>177</v>
      </c>
      <c r="AU205" s="176" t="s">
        <v>86</v>
      </c>
      <c r="AV205" s="13" t="s">
        <v>86</v>
      </c>
      <c r="AW205" s="13" t="s">
        <v>3</v>
      </c>
      <c r="AX205" s="13" t="s">
        <v>84</v>
      </c>
      <c r="AY205" s="176" t="s">
        <v>152</v>
      </c>
    </row>
    <row r="206" spans="1:65" s="2" customFormat="1" ht="16.5" customHeight="1" x14ac:dyDescent="0.2">
      <c r="A206" s="28"/>
      <c r="B206" s="148"/>
      <c r="C206" s="166" t="s">
        <v>297</v>
      </c>
      <c r="D206" s="166" t="s">
        <v>170</v>
      </c>
      <c r="E206" s="167" t="s">
        <v>221</v>
      </c>
      <c r="F206" s="168" t="s">
        <v>426</v>
      </c>
      <c r="G206" s="169" t="s">
        <v>157</v>
      </c>
      <c r="H206" s="170">
        <v>1148</v>
      </c>
      <c r="I206" s="285">
        <v>0</v>
      </c>
      <c r="J206" s="172"/>
      <c r="K206" s="171">
        <f>ROUND(P206*H206,2)</f>
        <v>0</v>
      </c>
      <c r="L206" s="168" t="s">
        <v>1</v>
      </c>
      <c r="M206" s="173"/>
      <c r="N206" s="174" t="s">
        <v>1</v>
      </c>
      <c r="O206" s="156" t="s">
        <v>40</v>
      </c>
      <c r="P206" s="157">
        <f>I206+J206</f>
        <v>0</v>
      </c>
      <c r="Q206" s="157">
        <f>ROUND(I206*H206,2)</f>
        <v>0</v>
      </c>
      <c r="R206" s="157">
        <f>ROUND(J206*H206,2)</f>
        <v>0</v>
      </c>
      <c r="S206" s="158">
        <v>0</v>
      </c>
      <c r="T206" s="158">
        <f>S206*H206</f>
        <v>0</v>
      </c>
      <c r="U206" s="158">
        <v>0</v>
      </c>
      <c r="V206" s="158">
        <f>U206*H206</f>
        <v>0</v>
      </c>
      <c r="W206" s="158">
        <v>0</v>
      </c>
      <c r="X206" s="159">
        <f>W206*H206</f>
        <v>0</v>
      </c>
      <c r="Y206" s="28"/>
      <c r="Z206" s="28"/>
      <c r="AA206" s="197">
        <f t="shared" si="9"/>
        <v>0</v>
      </c>
      <c r="AB206" s="198" t="str">
        <f t="shared" si="10"/>
        <v/>
      </c>
      <c r="AC206" s="28"/>
      <c r="AD206" s="28"/>
      <c r="AE206" s="28"/>
      <c r="AR206" s="160" t="s">
        <v>174</v>
      </c>
      <c r="AT206" s="160" t="s">
        <v>170</v>
      </c>
      <c r="AU206" s="160" t="s">
        <v>86</v>
      </c>
      <c r="AY206" s="16" t="s">
        <v>152</v>
      </c>
      <c r="BE206" s="161">
        <f>IF(O206="základní",K206,0)</f>
        <v>0</v>
      </c>
      <c r="BF206" s="161">
        <f>IF(O206="snížená",K206,0)</f>
        <v>0</v>
      </c>
      <c r="BG206" s="161">
        <f>IF(O206="zákl. přenesená",K206,0)</f>
        <v>0</v>
      </c>
      <c r="BH206" s="161">
        <f>IF(O206="sníž. přenesená",K206,0)</f>
        <v>0</v>
      </c>
      <c r="BI206" s="161">
        <f>IF(O206="nulová",K206,0)</f>
        <v>0</v>
      </c>
      <c r="BJ206" s="16" t="s">
        <v>84</v>
      </c>
      <c r="BK206" s="161">
        <f>ROUND(P206*H206,2)</f>
        <v>0</v>
      </c>
      <c r="BL206" s="16" t="s">
        <v>159</v>
      </c>
      <c r="BM206" s="160" t="s">
        <v>438</v>
      </c>
    </row>
    <row r="207" spans="1:65" s="2" customFormat="1" ht="29.25" x14ac:dyDescent="0.2">
      <c r="A207" s="28"/>
      <c r="B207" s="29"/>
      <c r="C207" s="28"/>
      <c r="D207" s="162" t="s">
        <v>161</v>
      </c>
      <c r="E207" s="28"/>
      <c r="F207" s="163" t="s">
        <v>439</v>
      </c>
      <c r="G207" s="28"/>
      <c r="H207" s="28"/>
      <c r="I207" s="28"/>
      <c r="J207" s="28"/>
      <c r="K207" s="28"/>
      <c r="L207" s="28"/>
      <c r="M207" s="29"/>
      <c r="N207" s="164"/>
      <c r="O207" s="165"/>
      <c r="P207" s="54"/>
      <c r="Q207" s="54"/>
      <c r="R207" s="54"/>
      <c r="S207" s="54"/>
      <c r="T207" s="54"/>
      <c r="U207" s="54"/>
      <c r="V207" s="54"/>
      <c r="W207" s="54"/>
      <c r="X207" s="55"/>
      <c r="Y207" s="28"/>
      <c r="Z207" s="28"/>
      <c r="AA207" s="197" t="str">
        <f t="shared" si="9"/>
        <v/>
      </c>
      <c r="AB207" s="198" t="str">
        <f t="shared" si="10"/>
        <v/>
      </c>
      <c r="AC207" s="28"/>
      <c r="AD207" s="28"/>
      <c r="AE207" s="28"/>
      <c r="AT207" s="16" t="s">
        <v>161</v>
      </c>
      <c r="AU207" s="16" t="s">
        <v>86</v>
      </c>
    </row>
    <row r="208" spans="1:65" s="13" customFormat="1" x14ac:dyDescent="0.2">
      <c r="B208" s="175"/>
      <c r="D208" s="162" t="s">
        <v>177</v>
      </c>
      <c r="E208" s="176" t="s">
        <v>1</v>
      </c>
      <c r="F208" s="177" t="s">
        <v>440</v>
      </c>
      <c r="H208" s="178">
        <v>1148</v>
      </c>
      <c r="M208" s="175"/>
      <c r="N208" s="179"/>
      <c r="O208" s="180"/>
      <c r="P208" s="180"/>
      <c r="Q208" s="180"/>
      <c r="R208" s="180"/>
      <c r="S208" s="180"/>
      <c r="T208" s="180"/>
      <c r="U208" s="180"/>
      <c r="V208" s="180"/>
      <c r="W208" s="180"/>
      <c r="X208" s="181"/>
      <c r="AA208" s="197" t="str">
        <f t="shared" si="9"/>
        <v/>
      </c>
      <c r="AB208" s="198" t="str">
        <f t="shared" si="10"/>
        <v/>
      </c>
      <c r="AT208" s="176" t="s">
        <v>177</v>
      </c>
      <c r="AU208" s="176" t="s">
        <v>86</v>
      </c>
      <c r="AV208" s="13" t="s">
        <v>86</v>
      </c>
      <c r="AW208" s="13" t="s">
        <v>4</v>
      </c>
      <c r="AX208" s="13" t="s">
        <v>84</v>
      </c>
      <c r="AY208" s="176" t="s">
        <v>152</v>
      </c>
    </row>
    <row r="209" spans="1:65" s="2" customFormat="1" ht="16.5" customHeight="1" x14ac:dyDescent="0.2">
      <c r="A209" s="28"/>
      <c r="B209" s="148"/>
      <c r="C209" s="149" t="s">
        <v>301</v>
      </c>
      <c r="D209" s="149" t="s">
        <v>154</v>
      </c>
      <c r="E209" s="150" t="s">
        <v>226</v>
      </c>
      <c r="F209" s="151" t="s">
        <v>441</v>
      </c>
      <c r="G209" s="152" t="s">
        <v>284</v>
      </c>
      <c r="H209" s="153">
        <v>1</v>
      </c>
      <c r="I209" s="154">
        <v>0</v>
      </c>
      <c r="J209" s="284">
        <v>0</v>
      </c>
      <c r="K209" s="154">
        <f>ROUND(P209*H209,2)</f>
        <v>0</v>
      </c>
      <c r="L209" s="151" t="s">
        <v>1</v>
      </c>
      <c r="M209" s="29"/>
      <c r="N209" s="155" t="s">
        <v>1</v>
      </c>
      <c r="O209" s="156" t="s">
        <v>40</v>
      </c>
      <c r="P209" s="157">
        <f>I209+J209</f>
        <v>0</v>
      </c>
      <c r="Q209" s="157">
        <f>ROUND(I209*H209,2)</f>
        <v>0</v>
      </c>
      <c r="R209" s="157">
        <f>ROUND(J209*H209,2)</f>
        <v>0</v>
      </c>
      <c r="S209" s="158">
        <v>0</v>
      </c>
      <c r="T209" s="158">
        <f>S209*H209</f>
        <v>0</v>
      </c>
      <c r="U209" s="158">
        <v>0</v>
      </c>
      <c r="V209" s="158">
        <f>U209*H209</f>
        <v>0</v>
      </c>
      <c r="W209" s="158">
        <v>0</v>
      </c>
      <c r="X209" s="159">
        <f>W209*H209</f>
        <v>0</v>
      </c>
      <c r="Y209" s="28"/>
      <c r="Z209" s="28"/>
      <c r="AA209" s="197" t="str">
        <f t="shared" si="9"/>
        <v/>
      </c>
      <c r="AB209" s="198">
        <f t="shared" si="10"/>
        <v>0</v>
      </c>
      <c r="AC209" s="28"/>
      <c r="AD209" s="28"/>
      <c r="AE209" s="28"/>
      <c r="AR209" s="160" t="s">
        <v>159</v>
      </c>
      <c r="AT209" s="160" t="s">
        <v>154</v>
      </c>
      <c r="AU209" s="160" t="s">
        <v>86</v>
      </c>
      <c r="AY209" s="16" t="s">
        <v>152</v>
      </c>
      <c r="BE209" s="161">
        <f>IF(O209="základní",K209,0)</f>
        <v>0</v>
      </c>
      <c r="BF209" s="161">
        <f>IF(O209="snížená",K209,0)</f>
        <v>0</v>
      </c>
      <c r="BG209" s="161">
        <f>IF(O209="zákl. přenesená",K209,0)</f>
        <v>0</v>
      </c>
      <c r="BH209" s="161">
        <f>IF(O209="sníž. přenesená",K209,0)</f>
        <v>0</v>
      </c>
      <c r="BI209" s="161">
        <f>IF(O209="nulová",K209,0)</f>
        <v>0</v>
      </c>
      <c r="BJ209" s="16" t="s">
        <v>84</v>
      </c>
      <c r="BK209" s="161">
        <f>ROUND(P209*H209,2)</f>
        <v>0</v>
      </c>
      <c r="BL209" s="16" t="s">
        <v>159</v>
      </c>
      <c r="BM209" s="160" t="s">
        <v>442</v>
      </c>
    </row>
    <row r="210" spans="1:65" s="2" customFormat="1" ht="19.5" x14ac:dyDescent="0.2">
      <c r="A210" s="28"/>
      <c r="B210" s="29"/>
      <c r="C210" s="28"/>
      <c r="D210" s="162" t="s">
        <v>161</v>
      </c>
      <c r="E210" s="28"/>
      <c r="F210" s="163" t="s">
        <v>210</v>
      </c>
      <c r="G210" s="28"/>
      <c r="H210" s="28"/>
      <c r="I210" s="28"/>
      <c r="J210" s="28"/>
      <c r="K210" s="28"/>
      <c r="L210" s="28"/>
      <c r="M210" s="29"/>
      <c r="N210" s="164"/>
      <c r="O210" s="165"/>
      <c r="P210" s="54"/>
      <c r="Q210" s="54"/>
      <c r="R210" s="54"/>
      <c r="S210" s="54"/>
      <c r="T210" s="54"/>
      <c r="U210" s="54"/>
      <c r="V210" s="54"/>
      <c r="W210" s="54"/>
      <c r="X210" s="55"/>
      <c r="Y210" s="28"/>
      <c r="Z210" s="28"/>
      <c r="AA210" s="197" t="str">
        <f t="shared" si="9"/>
        <v/>
      </c>
      <c r="AB210" s="198" t="str">
        <f t="shared" si="10"/>
        <v/>
      </c>
      <c r="AC210" s="28"/>
      <c r="AD210" s="28"/>
      <c r="AE210" s="28"/>
      <c r="AT210" s="16" t="s">
        <v>161</v>
      </c>
      <c r="AU210" s="16" t="s">
        <v>86</v>
      </c>
    </row>
    <row r="211" spans="1:65" s="12" customFormat="1" ht="22.9" customHeight="1" x14ac:dyDescent="0.2">
      <c r="B211" s="135"/>
      <c r="D211" s="136" t="s">
        <v>76</v>
      </c>
      <c r="E211" s="146" t="s">
        <v>286</v>
      </c>
      <c r="F211" s="146" t="s">
        <v>287</v>
      </c>
      <c r="K211" s="147">
        <f>BK211</f>
        <v>0</v>
      </c>
      <c r="M211" s="135"/>
      <c r="N211" s="139"/>
      <c r="O211" s="140"/>
      <c r="P211" s="140"/>
      <c r="Q211" s="141">
        <f>SUM(Q212:Q215)</f>
        <v>0</v>
      </c>
      <c r="R211" s="141">
        <f>SUM(R212:R215)</f>
        <v>0</v>
      </c>
      <c r="S211" s="140"/>
      <c r="T211" s="142">
        <f>SUM(T212:T215)</f>
        <v>54.623813000000006</v>
      </c>
      <c r="U211" s="140"/>
      <c r="V211" s="142">
        <f>SUM(V212:V215)</f>
        <v>0</v>
      </c>
      <c r="W211" s="140"/>
      <c r="X211" s="143">
        <f>SUM(X212:X215)</f>
        <v>0</v>
      </c>
      <c r="AA211" s="197" t="str">
        <f t="shared" si="9"/>
        <v/>
      </c>
      <c r="AB211" s="198" t="str">
        <f t="shared" si="10"/>
        <v/>
      </c>
      <c r="AR211" s="136" t="s">
        <v>84</v>
      </c>
      <c r="AT211" s="144" t="s">
        <v>76</v>
      </c>
      <c r="AU211" s="144" t="s">
        <v>84</v>
      </c>
      <c r="AY211" s="136" t="s">
        <v>152</v>
      </c>
      <c r="BK211" s="145">
        <f>SUM(BK212:BK215)</f>
        <v>0</v>
      </c>
    </row>
    <row r="212" spans="1:65" s="2" customFormat="1" ht="21.75" customHeight="1" x14ac:dyDescent="0.2">
      <c r="A212" s="28"/>
      <c r="B212" s="148"/>
      <c r="C212" s="149" t="s">
        <v>305</v>
      </c>
      <c r="D212" s="149" t="s">
        <v>154</v>
      </c>
      <c r="E212" s="150" t="s">
        <v>289</v>
      </c>
      <c r="F212" s="151" t="s">
        <v>290</v>
      </c>
      <c r="G212" s="152" t="s">
        <v>291</v>
      </c>
      <c r="H212" s="153">
        <v>9.1329999999999991</v>
      </c>
      <c r="I212" s="154">
        <v>0</v>
      </c>
      <c r="J212" s="284">
        <v>0</v>
      </c>
      <c r="K212" s="154">
        <f>ROUND(P212*H212,2)</f>
        <v>0</v>
      </c>
      <c r="L212" s="151" t="s">
        <v>158</v>
      </c>
      <c r="M212" s="29"/>
      <c r="N212" s="155" t="s">
        <v>1</v>
      </c>
      <c r="O212" s="156" t="s">
        <v>40</v>
      </c>
      <c r="P212" s="157">
        <f>I212+J212</f>
        <v>0</v>
      </c>
      <c r="Q212" s="157">
        <f>ROUND(I212*H212,2)</f>
        <v>0</v>
      </c>
      <c r="R212" s="157">
        <f>ROUND(J212*H212,2)</f>
        <v>0</v>
      </c>
      <c r="S212" s="158">
        <v>2.0030000000000001</v>
      </c>
      <c r="T212" s="158">
        <f>S212*H212</f>
        <v>18.293399000000001</v>
      </c>
      <c r="U212" s="158">
        <v>0</v>
      </c>
      <c r="V212" s="158">
        <f>U212*H212</f>
        <v>0</v>
      </c>
      <c r="W212" s="158">
        <v>0</v>
      </c>
      <c r="X212" s="159">
        <f>W212*H212</f>
        <v>0</v>
      </c>
      <c r="Y212" s="28"/>
      <c r="Z212" s="28"/>
      <c r="AA212" s="197" t="str">
        <f t="shared" si="9"/>
        <v/>
      </c>
      <c r="AB212" s="198">
        <f t="shared" si="10"/>
        <v>0</v>
      </c>
      <c r="AC212" s="28"/>
      <c r="AD212" s="28"/>
      <c r="AE212" s="28"/>
      <c r="AR212" s="160" t="s">
        <v>159</v>
      </c>
      <c r="AT212" s="160" t="s">
        <v>154</v>
      </c>
      <c r="AU212" s="160" t="s">
        <v>86</v>
      </c>
      <c r="AY212" s="16" t="s">
        <v>152</v>
      </c>
      <c r="BE212" s="161">
        <f>IF(O212="základní",K212,0)</f>
        <v>0</v>
      </c>
      <c r="BF212" s="161">
        <f>IF(O212="snížená",K212,0)</f>
        <v>0</v>
      </c>
      <c r="BG212" s="161">
        <f>IF(O212="zákl. přenesená",K212,0)</f>
        <v>0</v>
      </c>
      <c r="BH212" s="161">
        <f>IF(O212="sníž. přenesená",K212,0)</f>
        <v>0</v>
      </c>
      <c r="BI212" s="161">
        <f>IF(O212="nulová",K212,0)</f>
        <v>0</v>
      </c>
      <c r="BJ212" s="16" t="s">
        <v>84</v>
      </c>
      <c r="BK212" s="161">
        <f>ROUND(P212*H212,2)</f>
        <v>0</v>
      </c>
      <c r="BL212" s="16" t="s">
        <v>159</v>
      </c>
      <c r="BM212" s="160" t="s">
        <v>443</v>
      </c>
    </row>
    <row r="213" spans="1:65" s="2" customFormat="1" ht="19.5" x14ac:dyDescent="0.2">
      <c r="A213" s="28"/>
      <c r="B213" s="29"/>
      <c r="C213" s="28"/>
      <c r="D213" s="162" t="s">
        <v>161</v>
      </c>
      <c r="E213" s="28"/>
      <c r="F213" s="163" t="s">
        <v>210</v>
      </c>
      <c r="G213" s="28"/>
      <c r="H213" s="28"/>
      <c r="I213" s="28"/>
      <c r="J213" s="28"/>
      <c r="K213" s="28"/>
      <c r="L213" s="28"/>
      <c r="M213" s="29"/>
      <c r="N213" s="164"/>
      <c r="O213" s="165"/>
      <c r="P213" s="54"/>
      <c r="Q213" s="54"/>
      <c r="R213" s="54"/>
      <c r="S213" s="54"/>
      <c r="T213" s="54"/>
      <c r="U213" s="54"/>
      <c r="V213" s="54"/>
      <c r="W213" s="54"/>
      <c r="X213" s="55"/>
      <c r="Y213" s="28"/>
      <c r="Z213" s="28"/>
      <c r="AA213" s="197" t="str">
        <f t="shared" si="9"/>
        <v/>
      </c>
      <c r="AB213" s="198" t="str">
        <f t="shared" si="10"/>
        <v/>
      </c>
      <c r="AC213" s="28"/>
      <c r="AD213" s="28"/>
      <c r="AE213" s="28"/>
      <c r="AT213" s="16" t="s">
        <v>161</v>
      </c>
      <c r="AU213" s="16" t="s">
        <v>86</v>
      </c>
    </row>
    <row r="214" spans="1:65" s="2" customFormat="1" ht="21.75" customHeight="1" x14ac:dyDescent="0.2">
      <c r="A214" s="28"/>
      <c r="B214" s="148"/>
      <c r="C214" s="149" t="s">
        <v>309</v>
      </c>
      <c r="D214" s="149" t="s">
        <v>154</v>
      </c>
      <c r="E214" s="150" t="s">
        <v>289</v>
      </c>
      <c r="F214" s="151" t="s">
        <v>290</v>
      </c>
      <c r="G214" s="152" t="s">
        <v>291</v>
      </c>
      <c r="H214" s="153">
        <v>18.138000000000002</v>
      </c>
      <c r="I214" s="154">
        <v>0</v>
      </c>
      <c r="J214" s="284">
        <v>0</v>
      </c>
      <c r="K214" s="154">
        <f>ROUND(P214*H214,2)</f>
        <v>0</v>
      </c>
      <c r="L214" s="151" t="s">
        <v>158</v>
      </c>
      <c r="M214" s="29"/>
      <c r="N214" s="155" t="s">
        <v>1</v>
      </c>
      <c r="O214" s="156" t="s">
        <v>40</v>
      </c>
      <c r="P214" s="157">
        <f>I214+J214</f>
        <v>0</v>
      </c>
      <c r="Q214" s="157">
        <f>ROUND(I214*H214,2)</f>
        <v>0</v>
      </c>
      <c r="R214" s="157">
        <f>ROUND(J214*H214,2)</f>
        <v>0</v>
      </c>
      <c r="S214" s="158">
        <v>2.0030000000000001</v>
      </c>
      <c r="T214" s="158">
        <f>S214*H214</f>
        <v>36.330414000000005</v>
      </c>
      <c r="U214" s="158">
        <v>0</v>
      </c>
      <c r="V214" s="158">
        <f>U214*H214</f>
        <v>0</v>
      </c>
      <c r="W214" s="158">
        <v>0</v>
      </c>
      <c r="X214" s="159">
        <f>W214*H214</f>
        <v>0</v>
      </c>
      <c r="Y214" s="28"/>
      <c r="Z214" s="28"/>
      <c r="AA214" s="197">
        <f t="shared" si="9"/>
        <v>0</v>
      </c>
      <c r="AB214" s="198" t="str">
        <f t="shared" si="10"/>
        <v/>
      </c>
      <c r="AC214" s="28"/>
      <c r="AD214" s="28"/>
      <c r="AE214" s="28"/>
      <c r="AR214" s="160" t="s">
        <v>159</v>
      </c>
      <c r="AT214" s="160" t="s">
        <v>154</v>
      </c>
      <c r="AU214" s="160" t="s">
        <v>86</v>
      </c>
      <c r="AY214" s="16" t="s">
        <v>152</v>
      </c>
      <c r="BE214" s="161">
        <f>IF(O214="základní",K214,0)</f>
        <v>0</v>
      </c>
      <c r="BF214" s="161">
        <f>IF(O214="snížená",K214,0)</f>
        <v>0</v>
      </c>
      <c r="BG214" s="161">
        <f>IF(O214="zákl. přenesená",K214,0)</f>
        <v>0</v>
      </c>
      <c r="BH214" s="161">
        <f>IF(O214="sníž. přenesená",K214,0)</f>
        <v>0</v>
      </c>
      <c r="BI214" s="161">
        <f>IF(O214="nulová",K214,0)</f>
        <v>0</v>
      </c>
      <c r="BJ214" s="16" t="s">
        <v>84</v>
      </c>
      <c r="BK214" s="161">
        <f>ROUND(P214*H214,2)</f>
        <v>0</v>
      </c>
      <c r="BL214" s="16" t="s">
        <v>159</v>
      </c>
      <c r="BM214" s="160" t="s">
        <v>444</v>
      </c>
    </row>
    <row r="215" spans="1:65" s="2" customFormat="1" ht="19.5" x14ac:dyDescent="0.2">
      <c r="A215" s="28"/>
      <c r="B215" s="29"/>
      <c r="C215" s="28"/>
      <c r="D215" s="162" t="s">
        <v>161</v>
      </c>
      <c r="E215" s="28"/>
      <c r="F215" s="163" t="s">
        <v>215</v>
      </c>
      <c r="G215" s="28"/>
      <c r="H215" s="28"/>
      <c r="I215" s="28"/>
      <c r="J215" s="28"/>
      <c r="K215" s="28"/>
      <c r="L215" s="28"/>
      <c r="M215" s="29"/>
      <c r="N215" s="164"/>
      <c r="O215" s="165"/>
      <c r="P215" s="54"/>
      <c r="Q215" s="54"/>
      <c r="R215" s="54"/>
      <c r="S215" s="54"/>
      <c r="T215" s="54"/>
      <c r="U215" s="54"/>
      <c r="V215" s="54"/>
      <c r="W215" s="54"/>
      <c r="X215" s="55"/>
      <c r="Y215" s="28"/>
      <c r="Z215" s="28"/>
      <c r="AA215" s="197" t="str">
        <f t="shared" si="9"/>
        <v/>
      </c>
      <c r="AB215" s="198" t="str">
        <f t="shared" si="10"/>
        <v/>
      </c>
      <c r="AC215" s="28"/>
      <c r="AD215" s="28"/>
      <c r="AE215" s="28"/>
      <c r="AT215" s="16" t="s">
        <v>161</v>
      </c>
      <c r="AU215" s="16" t="s">
        <v>86</v>
      </c>
    </row>
    <row r="216" spans="1:65" s="12" customFormat="1" ht="22.9" customHeight="1" x14ac:dyDescent="0.2">
      <c r="B216" s="135"/>
      <c r="D216" s="136" t="s">
        <v>76</v>
      </c>
      <c r="E216" s="146" t="s">
        <v>295</v>
      </c>
      <c r="F216" s="146" t="s">
        <v>296</v>
      </c>
      <c r="K216" s="147">
        <f>BK216</f>
        <v>0</v>
      </c>
      <c r="M216" s="135"/>
      <c r="N216" s="139"/>
      <c r="O216" s="140"/>
      <c r="P216" s="140"/>
      <c r="Q216" s="141">
        <f>SUM(Q217:Q276)</f>
        <v>0</v>
      </c>
      <c r="R216" s="141">
        <f>SUM(R217:R276)</f>
        <v>0</v>
      </c>
      <c r="S216" s="140"/>
      <c r="T216" s="142">
        <f>SUM(T217:T276)</f>
        <v>0</v>
      </c>
      <c r="U216" s="140"/>
      <c r="V216" s="142">
        <f>SUM(V217:V276)</f>
        <v>0</v>
      </c>
      <c r="W216" s="140"/>
      <c r="X216" s="143">
        <f>SUM(X217:X276)</f>
        <v>0</v>
      </c>
      <c r="AA216" s="197" t="str">
        <f t="shared" si="9"/>
        <v/>
      </c>
      <c r="AB216" s="198" t="str">
        <f t="shared" si="10"/>
        <v/>
      </c>
      <c r="AR216" s="136" t="s">
        <v>84</v>
      </c>
      <c r="AT216" s="144" t="s">
        <v>76</v>
      </c>
      <c r="AU216" s="144" t="s">
        <v>84</v>
      </c>
      <c r="AY216" s="136" t="s">
        <v>152</v>
      </c>
      <c r="BK216" s="145">
        <f>SUM(BK217:BK276)</f>
        <v>0</v>
      </c>
    </row>
    <row r="217" spans="1:65" s="2" customFormat="1" ht="16.5" customHeight="1" x14ac:dyDescent="0.2">
      <c r="A217" s="28"/>
      <c r="B217" s="148"/>
      <c r="C217" s="166" t="s">
        <v>313</v>
      </c>
      <c r="D217" s="166" t="s">
        <v>170</v>
      </c>
      <c r="E217" s="167" t="s">
        <v>445</v>
      </c>
      <c r="F217" s="168" t="s">
        <v>446</v>
      </c>
      <c r="G217" s="169" t="s">
        <v>157</v>
      </c>
      <c r="H217" s="170">
        <v>1</v>
      </c>
      <c r="I217" s="285">
        <v>0</v>
      </c>
      <c r="J217" s="172"/>
      <c r="K217" s="171">
        <f>ROUND(P217*H217,2)</f>
        <v>0</v>
      </c>
      <c r="L217" s="168" t="s">
        <v>1</v>
      </c>
      <c r="M217" s="173"/>
      <c r="N217" s="174" t="s">
        <v>1</v>
      </c>
      <c r="O217" s="156" t="s">
        <v>40</v>
      </c>
      <c r="P217" s="157">
        <f>I217+J217</f>
        <v>0</v>
      </c>
      <c r="Q217" s="157">
        <f>ROUND(I217*H217,2)</f>
        <v>0</v>
      </c>
      <c r="R217" s="157">
        <f>ROUND(J217*H217,2)</f>
        <v>0</v>
      </c>
      <c r="S217" s="158">
        <v>0</v>
      </c>
      <c r="T217" s="158">
        <f>S217*H217</f>
        <v>0</v>
      </c>
      <c r="U217" s="158">
        <v>0</v>
      </c>
      <c r="V217" s="158">
        <f>U217*H217</f>
        <v>0</v>
      </c>
      <c r="W217" s="158">
        <v>0</v>
      </c>
      <c r="X217" s="159">
        <f>W217*H217</f>
        <v>0</v>
      </c>
      <c r="Y217" s="28"/>
      <c r="Z217" s="28"/>
      <c r="AA217" s="197" t="str">
        <f t="shared" si="9"/>
        <v/>
      </c>
      <c r="AB217" s="198">
        <f t="shared" si="10"/>
        <v>0</v>
      </c>
      <c r="AC217" s="28"/>
      <c r="AD217" s="28"/>
      <c r="AE217" s="28"/>
      <c r="AR217" s="160" t="s">
        <v>174</v>
      </c>
      <c r="AT217" s="160" t="s">
        <v>170</v>
      </c>
      <c r="AU217" s="160" t="s">
        <v>86</v>
      </c>
      <c r="AY217" s="16" t="s">
        <v>152</v>
      </c>
      <c r="BE217" s="161">
        <f>IF(O217="základní",K217,0)</f>
        <v>0</v>
      </c>
      <c r="BF217" s="161">
        <f>IF(O217="snížená",K217,0)</f>
        <v>0</v>
      </c>
      <c r="BG217" s="161">
        <f>IF(O217="zákl. přenesená",K217,0)</f>
        <v>0</v>
      </c>
      <c r="BH217" s="161">
        <f>IF(O217="sníž. přenesená",K217,0)</f>
        <v>0</v>
      </c>
      <c r="BI217" s="161">
        <f>IF(O217="nulová",K217,0)</f>
        <v>0</v>
      </c>
      <c r="BJ217" s="16" t="s">
        <v>84</v>
      </c>
      <c r="BK217" s="161">
        <f>ROUND(P217*H217,2)</f>
        <v>0</v>
      </c>
      <c r="BL217" s="16" t="s">
        <v>159</v>
      </c>
      <c r="BM217" s="160" t="s">
        <v>447</v>
      </c>
    </row>
    <row r="218" spans="1:65" s="2" customFormat="1" ht="19.5" x14ac:dyDescent="0.2">
      <c r="A218" s="28"/>
      <c r="B218" s="29"/>
      <c r="C218" s="28"/>
      <c r="D218" s="162" t="s">
        <v>161</v>
      </c>
      <c r="E218" s="28"/>
      <c r="F218" s="163" t="s">
        <v>210</v>
      </c>
      <c r="G218" s="28"/>
      <c r="H218" s="28"/>
      <c r="I218" s="28"/>
      <c r="J218" s="28"/>
      <c r="K218" s="28"/>
      <c r="L218" s="28"/>
      <c r="M218" s="29"/>
      <c r="N218" s="164"/>
      <c r="O218" s="165"/>
      <c r="P218" s="54"/>
      <c r="Q218" s="54"/>
      <c r="R218" s="54"/>
      <c r="S218" s="54"/>
      <c r="T218" s="54"/>
      <c r="U218" s="54"/>
      <c r="V218" s="54"/>
      <c r="W218" s="54"/>
      <c r="X218" s="55"/>
      <c r="Y218" s="28"/>
      <c r="Z218" s="28"/>
      <c r="AA218" s="197" t="str">
        <f t="shared" si="9"/>
        <v/>
      </c>
      <c r="AB218" s="198" t="str">
        <f t="shared" si="10"/>
        <v/>
      </c>
      <c r="AC218" s="28"/>
      <c r="AD218" s="28"/>
      <c r="AE218" s="28"/>
      <c r="AT218" s="16" t="s">
        <v>161</v>
      </c>
      <c r="AU218" s="16" t="s">
        <v>86</v>
      </c>
    </row>
    <row r="219" spans="1:65" s="2" customFormat="1" ht="16.5" customHeight="1" x14ac:dyDescent="0.2">
      <c r="A219" s="28"/>
      <c r="B219" s="148"/>
      <c r="C219" s="166" t="s">
        <v>317</v>
      </c>
      <c r="D219" s="166" t="s">
        <v>170</v>
      </c>
      <c r="E219" s="167" t="s">
        <v>445</v>
      </c>
      <c r="F219" s="168" t="s">
        <v>446</v>
      </c>
      <c r="G219" s="169" t="s">
        <v>157</v>
      </c>
      <c r="H219" s="170">
        <v>4</v>
      </c>
      <c r="I219" s="285">
        <v>0</v>
      </c>
      <c r="J219" s="172"/>
      <c r="K219" s="171">
        <f>ROUND(P219*H219,2)</f>
        <v>0</v>
      </c>
      <c r="L219" s="168" t="s">
        <v>1</v>
      </c>
      <c r="M219" s="173"/>
      <c r="N219" s="174" t="s">
        <v>1</v>
      </c>
      <c r="O219" s="156" t="s">
        <v>40</v>
      </c>
      <c r="P219" s="157">
        <f>I219+J219</f>
        <v>0</v>
      </c>
      <c r="Q219" s="157">
        <f>ROUND(I219*H219,2)</f>
        <v>0</v>
      </c>
      <c r="R219" s="157">
        <f>ROUND(J219*H219,2)</f>
        <v>0</v>
      </c>
      <c r="S219" s="158">
        <v>0</v>
      </c>
      <c r="T219" s="158">
        <f>S219*H219</f>
        <v>0</v>
      </c>
      <c r="U219" s="158">
        <v>0</v>
      </c>
      <c r="V219" s="158">
        <f>U219*H219</f>
        <v>0</v>
      </c>
      <c r="W219" s="158">
        <v>0</v>
      </c>
      <c r="X219" s="159">
        <f>W219*H219</f>
        <v>0</v>
      </c>
      <c r="Y219" s="28"/>
      <c r="Z219" s="28"/>
      <c r="AA219" s="197">
        <f t="shared" si="9"/>
        <v>0</v>
      </c>
      <c r="AB219" s="198" t="str">
        <f t="shared" si="10"/>
        <v/>
      </c>
      <c r="AC219" s="28"/>
      <c r="AD219" s="28"/>
      <c r="AE219" s="28"/>
      <c r="AR219" s="160" t="s">
        <v>174</v>
      </c>
      <c r="AT219" s="160" t="s">
        <v>170</v>
      </c>
      <c r="AU219" s="160" t="s">
        <v>86</v>
      </c>
      <c r="AY219" s="16" t="s">
        <v>152</v>
      </c>
      <c r="BE219" s="161">
        <f>IF(O219="základní",K219,0)</f>
        <v>0</v>
      </c>
      <c r="BF219" s="161">
        <f>IF(O219="snížená",K219,0)</f>
        <v>0</v>
      </c>
      <c r="BG219" s="161">
        <f>IF(O219="zákl. přenesená",K219,0)</f>
        <v>0</v>
      </c>
      <c r="BH219" s="161">
        <f>IF(O219="sníž. přenesená",K219,0)</f>
        <v>0</v>
      </c>
      <c r="BI219" s="161">
        <f>IF(O219="nulová",K219,0)</f>
        <v>0</v>
      </c>
      <c r="BJ219" s="16" t="s">
        <v>84</v>
      </c>
      <c r="BK219" s="161">
        <f>ROUND(P219*H219,2)</f>
        <v>0</v>
      </c>
      <c r="BL219" s="16" t="s">
        <v>159</v>
      </c>
      <c r="BM219" s="160" t="s">
        <v>448</v>
      </c>
    </row>
    <row r="220" spans="1:65" s="2" customFormat="1" ht="19.5" x14ac:dyDescent="0.2">
      <c r="A220" s="28"/>
      <c r="B220" s="29"/>
      <c r="C220" s="28"/>
      <c r="D220" s="162" t="s">
        <v>161</v>
      </c>
      <c r="E220" s="28"/>
      <c r="F220" s="163" t="s">
        <v>215</v>
      </c>
      <c r="G220" s="28"/>
      <c r="H220" s="28"/>
      <c r="I220" s="28"/>
      <c r="J220" s="28"/>
      <c r="K220" s="28"/>
      <c r="L220" s="28"/>
      <c r="M220" s="29"/>
      <c r="N220" s="164"/>
      <c r="O220" s="165"/>
      <c r="P220" s="54"/>
      <c r="Q220" s="54"/>
      <c r="R220" s="54"/>
      <c r="S220" s="54"/>
      <c r="T220" s="54"/>
      <c r="U220" s="54"/>
      <c r="V220" s="54"/>
      <c r="W220" s="54"/>
      <c r="X220" s="55"/>
      <c r="Y220" s="28"/>
      <c r="Z220" s="28"/>
      <c r="AA220" s="197" t="str">
        <f t="shared" si="9"/>
        <v/>
      </c>
      <c r="AB220" s="198" t="str">
        <f t="shared" si="10"/>
        <v/>
      </c>
      <c r="AC220" s="28"/>
      <c r="AD220" s="28"/>
      <c r="AE220" s="28"/>
      <c r="AT220" s="16" t="s">
        <v>161</v>
      </c>
      <c r="AU220" s="16" t="s">
        <v>86</v>
      </c>
    </row>
    <row r="221" spans="1:65" s="2" customFormat="1" ht="16.5" customHeight="1" x14ac:dyDescent="0.2">
      <c r="A221" s="28"/>
      <c r="B221" s="148"/>
      <c r="C221" s="166" t="s">
        <v>321</v>
      </c>
      <c r="D221" s="166" t="s">
        <v>170</v>
      </c>
      <c r="E221" s="167" t="s">
        <v>449</v>
      </c>
      <c r="F221" s="168" t="s">
        <v>450</v>
      </c>
      <c r="G221" s="169" t="s">
        <v>157</v>
      </c>
      <c r="H221" s="170">
        <v>34</v>
      </c>
      <c r="I221" s="285">
        <v>0</v>
      </c>
      <c r="J221" s="172"/>
      <c r="K221" s="171">
        <f>ROUND(P221*H221,2)</f>
        <v>0</v>
      </c>
      <c r="L221" s="168" t="s">
        <v>1</v>
      </c>
      <c r="M221" s="173"/>
      <c r="N221" s="174" t="s">
        <v>1</v>
      </c>
      <c r="O221" s="156" t="s">
        <v>40</v>
      </c>
      <c r="P221" s="157">
        <f>I221+J221</f>
        <v>0</v>
      </c>
      <c r="Q221" s="157">
        <f>ROUND(I221*H221,2)</f>
        <v>0</v>
      </c>
      <c r="R221" s="157">
        <f>ROUND(J221*H221,2)</f>
        <v>0</v>
      </c>
      <c r="S221" s="158">
        <v>0</v>
      </c>
      <c r="T221" s="158">
        <f>S221*H221</f>
        <v>0</v>
      </c>
      <c r="U221" s="158">
        <v>0</v>
      </c>
      <c r="V221" s="158">
        <f>U221*H221</f>
        <v>0</v>
      </c>
      <c r="W221" s="158">
        <v>0</v>
      </c>
      <c r="X221" s="159">
        <f>W221*H221</f>
        <v>0</v>
      </c>
      <c r="Y221" s="28"/>
      <c r="Z221" s="28"/>
      <c r="AA221" s="197" t="str">
        <f t="shared" si="9"/>
        <v/>
      </c>
      <c r="AB221" s="198">
        <f t="shared" si="10"/>
        <v>0</v>
      </c>
      <c r="AC221" s="28"/>
      <c r="AD221" s="28"/>
      <c r="AE221" s="28"/>
      <c r="AR221" s="160" t="s">
        <v>174</v>
      </c>
      <c r="AT221" s="160" t="s">
        <v>170</v>
      </c>
      <c r="AU221" s="160" t="s">
        <v>86</v>
      </c>
      <c r="AY221" s="16" t="s">
        <v>152</v>
      </c>
      <c r="BE221" s="161">
        <f>IF(O221="základní",K221,0)</f>
        <v>0</v>
      </c>
      <c r="BF221" s="161">
        <f>IF(O221="snížená",K221,0)</f>
        <v>0</v>
      </c>
      <c r="BG221" s="161">
        <f>IF(O221="zákl. přenesená",K221,0)</f>
        <v>0</v>
      </c>
      <c r="BH221" s="161">
        <f>IF(O221="sníž. přenesená",K221,0)</f>
        <v>0</v>
      </c>
      <c r="BI221" s="161">
        <f>IF(O221="nulová",K221,0)</f>
        <v>0</v>
      </c>
      <c r="BJ221" s="16" t="s">
        <v>84</v>
      </c>
      <c r="BK221" s="161">
        <f>ROUND(P221*H221,2)</f>
        <v>0</v>
      </c>
      <c r="BL221" s="16" t="s">
        <v>159</v>
      </c>
      <c r="BM221" s="160" t="s">
        <v>451</v>
      </c>
    </row>
    <row r="222" spans="1:65" s="2" customFormat="1" ht="19.5" x14ac:dyDescent="0.2">
      <c r="A222" s="28"/>
      <c r="B222" s="29"/>
      <c r="C222" s="28"/>
      <c r="D222" s="162" t="s">
        <v>161</v>
      </c>
      <c r="E222" s="28"/>
      <c r="F222" s="163" t="s">
        <v>210</v>
      </c>
      <c r="G222" s="28"/>
      <c r="H222" s="28"/>
      <c r="I222" s="28"/>
      <c r="J222" s="28"/>
      <c r="K222" s="28"/>
      <c r="L222" s="28"/>
      <c r="M222" s="29"/>
      <c r="N222" s="164"/>
      <c r="O222" s="165"/>
      <c r="P222" s="54"/>
      <c r="Q222" s="54"/>
      <c r="R222" s="54"/>
      <c r="S222" s="54"/>
      <c r="T222" s="54"/>
      <c r="U222" s="54"/>
      <c r="V222" s="54"/>
      <c r="W222" s="54"/>
      <c r="X222" s="55"/>
      <c r="Y222" s="28"/>
      <c r="Z222" s="28"/>
      <c r="AA222" s="197" t="str">
        <f t="shared" si="9"/>
        <v/>
      </c>
      <c r="AB222" s="198" t="str">
        <f t="shared" si="10"/>
        <v/>
      </c>
      <c r="AC222" s="28"/>
      <c r="AD222" s="28"/>
      <c r="AE222" s="28"/>
      <c r="AT222" s="16" t="s">
        <v>161</v>
      </c>
      <c r="AU222" s="16" t="s">
        <v>86</v>
      </c>
    </row>
    <row r="223" spans="1:65" s="2" customFormat="1" ht="16.5" customHeight="1" x14ac:dyDescent="0.2">
      <c r="A223" s="28"/>
      <c r="B223" s="148"/>
      <c r="C223" s="166" t="s">
        <v>325</v>
      </c>
      <c r="D223" s="166" t="s">
        <v>170</v>
      </c>
      <c r="E223" s="167" t="s">
        <v>452</v>
      </c>
      <c r="F223" s="168" t="s">
        <v>453</v>
      </c>
      <c r="G223" s="169" t="s">
        <v>157</v>
      </c>
      <c r="H223" s="170">
        <v>14</v>
      </c>
      <c r="I223" s="285">
        <v>0</v>
      </c>
      <c r="J223" s="172"/>
      <c r="K223" s="171">
        <f>ROUND(P223*H223,2)</f>
        <v>0</v>
      </c>
      <c r="L223" s="168" t="s">
        <v>1</v>
      </c>
      <c r="M223" s="173"/>
      <c r="N223" s="174" t="s">
        <v>1</v>
      </c>
      <c r="O223" s="156" t="s">
        <v>40</v>
      </c>
      <c r="P223" s="157">
        <f>I223+J223</f>
        <v>0</v>
      </c>
      <c r="Q223" s="157">
        <f>ROUND(I223*H223,2)</f>
        <v>0</v>
      </c>
      <c r="R223" s="157">
        <f>ROUND(J223*H223,2)</f>
        <v>0</v>
      </c>
      <c r="S223" s="158">
        <v>0</v>
      </c>
      <c r="T223" s="158">
        <f>S223*H223</f>
        <v>0</v>
      </c>
      <c r="U223" s="158">
        <v>0</v>
      </c>
      <c r="V223" s="158">
        <f>U223*H223</f>
        <v>0</v>
      </c>
      <c r="W223" s="158">
        <v>0</v>
      </c>
      <c r="X223" s="159">
        <f>W223*H223</f>
        <v>0</v>
      </c>
      <c r="Y223" s="28"/>
      <c r="Z223" s="28"/>
      <c r="AA223" s="197" t="str">
        <f t="shared" si="9"/>
        <v/>
      </c>
      <c r="AB223" s="198">
        <f t="shared" si="10"/>
        <v>0</v>
      </c>
      <c r="AC223" s="28"/>
      <c r="AD223" s="28"/>
      <c r="AE223" s="28"/>
      <c r="AR223" s="160" t="s">
        <v>174</v>
      </c>
      <c r="AT223" s="160" t="s">
        <v>170</v>
      </c>
      <c r="AU223" s="160" t="s">
        <v>86</v>
      </c>
      <c r="AY223" s="16" t="s">
        <v>152</v>
      </c>
      <c r="BE223" s="161">
        <f>IF(O223="základní",K223,0)</f>
        <v>0</v>
      </c>
      <c r="BF223" s="161">
        <f>IF(O223="snížená",K223,0)</f>
        <v>0</v>
      </c>
      <c r="BG223" s="161">
        <f>IF(O223="zákl. přenesená",K223,0)</f>
        <v>0</v>
      </c>
      <c r="BH223" s="161">
        <f>IF(O223="sníž. přenesená",K223,0)</f>
        <v>0</v>
      </c>
      <c r="BI223" s="161">
        <f>IF(O223="nulová",K223,0)</f>
        <v>0</v>
      </c>
      <c r="BJ223" s="16" t="s">
        <v>84</v>
      </c>
      <c r="BK223" s="161">
        <f>ROUND(P223*H223,2)</f>
        <v>0</v>
      </c>
      <c r="BL223" s="16" t="s">
        <v>159</v>
      </c>
      <c r="BM223" s="160" t="s">
        <v>454</v>
      </c>
    </row>
    <row r="224" spans="1:65" s="2" customFormat="1" ht="19.5" x14ac:dyDescent="0.2">
      <c r="A224" s="28"/>
      <c r="B224" s="29"/>
      <c r="C224" s="28"/>
      <c r="D224" s="162" t="s">
        <v>161</v>
      </c>
      <c r="E224" s="28"/>
      <c r="F224" s="163" t="s">
        <v>210</v>
      </c>
      <c r="G224" s="28"/>
      <c r="H224" s="28"/>
      <c r="I224" s="28"/>
      <c r="J224" s="28"/>
      <c r="K224" s="28"/>
      <c r="L224" s="28"/>
      <c r="M224" s="29"/>
      <c r="N224" s="164"/>
      <c r="O224" s="165"/>
      <c r="P224" s="54"/>
      <c r="Q224" s="54"/>
      <c r="R224" s="54"/>
      <c r="S224" s="54"/>
      <c r="T224" s="54"/>
      <c r="U224" s="54"/>
      <c r="V224" s="54"/>
      <c r="W224" s="54"/>
      <c r="X224" s="55"/>
      <c r="Y224" s="28"/>
      <c r="Z224" s="28"/>
      <c r="AA224" s="197" t="str">
        <f t="shared" si="9"/>
        <v/>
      </c>
      <c r="AB224" s="198" t="str">
        <f t="shared" si="10"/>
        <v/>
      </c>
      <c r="AC224" s="28"/>
      <c r="AD224" s="28"/>
      <c r="AE224" s="28"/>
      <c r="AT224" s="16" t="s">
        <v>161</v>
      </c>
      <c r="AU224" s="16" t="s">
        <v>86</v>
      </c>
    </row>
    <row r="225" spans="1:65" s="2" customFormat="1" ht="16.5" customHeight="1" x14ac:dyDescent="0.2">
      <c r="A225" s="28"/>
      <c r="B225" s="148"/>
      <c r="C225" s="166" t="s">
        <v>329</v>
      </c>
      <c r="D225" s="166" t="s">
        <v>170</v>
      </c>
      <c r="E225" s="167" t="s">
        <v>455</v>
      </c>
      <c r="F225" s="168" t="s">
        <v>456</v>
      </c>
      <c r="G225" s="169" t="s">
        <v>157</v>
      </c>
      <c r="H225" s="170">
        <v>2</v>
      </c>
      <c r="I225" s="285">
        <v>0</v>
      </c>
      <c r="J225" s="172"/>
      <c r="K225" s="171">
        <f>ROUND(P225*H225,2)</f>
        <v>0</v>
      </c>
      <c r="L225" s="168" t="s">
        <v>1</v>
      </c>
      <c r="M225" s="173"/>
      <c r="N225" s="174" t="s">
        <v>1</v>
      </c>
      <c r="O225" s="156" t="s">
        <v>40</v>
      </c>
      <c r="P225" s="157">
        <f>I225+J225</f>
        <v>0</v>
      </c>
      <c r="Q225" s="157">
        <f>ROUND(I225*H225,2)</f>
        <v>0</v>
      </c>
      <c r="R225" s="157">
        <f>ROUND(J225*H225,2)</f>
        <v>0</v>
      </c>
      <c r="S225" s="158">
        <v>0</v>
      </c>
      <c r="T225" s="158">
        <f>S225*H225</f>
        <v>0</v>
      </c>
      <c r="U225" s="158">
        <v>0</v>
      </c>
      <c r="V225" s="158">
        <f>U225*H225</f>
        <v>0</v>
      </c>
      <c r="W225" s="158">
        <v>0</v>
      </c>
      <c r="X225" s="159">
        <f>W225*H225</f>
        <v>0</v>
      </c>
      <c r="Y225" s="28"/>
      <c r="Z225" s="28"/>
      <c r="AA225" s="197" t="str">
        <f t="shared" si="9"/>
        <v/>
      </c>
      <c r="AB225" s="198">
        <f t="shared" si="10"/>
        <v>0</v>
      </c>
      <c r="AC225" s="28"/>
      <c r="AD225" s="28"/>
      <c r="AE225" s="28"/>
      <c r="AR225" s="160" t="s">
        <v>174</v>
      </c>
      <c r="AT225" s="160" t="s">
        <v>170</v>
      </c>
      <c r="AU225" s="160" t="s">
        <v>86</v>
      </c>
      <c r="AY225" s="16" t="s">
        <v>152</v>
      </c>
      <c r="BE225" s="161">
        <f>IF(O225="základní",K225,0)</f>
        <v>0</v>
      </c>
      <c r="BF225" s="161">
        <f>IF(O225="snížená",K225,0)</f>
        <v>0</v>
      </c>
      <c r="BG225" s="161">
        <f>IF(O225="zákl. přenesená",K225,0)</f>
        <v>0</v>
      </c>
      <c r="BH225" s="161">
        <f>IF(O225="sníž. přenesená",K225,0)</f>
        <v>0</v>
      </c>
      <c r="BI225" s="161">
        <f>IF(O225="nulová",K225,0)</f>
        <v>0</v>
      </c>
      <c r="BJ225" s="16" t="s">
        <v>84</v>
      </c>
      <c r="BK225" s="161">
        <f>ROUND(P225*H225,2)</f>
        <v>0</v>
      </c>
      <c r="BL225" s="16" t="s">
        <v>159</v>
      </c>
      <c r="BM225" s="160" t="s">
        <v>457</v>
      </c>
    </row>
    <row r="226" spans="1:65" s="2" customFormat="1" ht="19.5" x14ac:dyDescent="0.2">
      <c r="A226" s="28"/>
      <c r="B226" s="29"/>
      <c r="C226" s="28"/>
      <c r="D226" s="162" t="s">
        <v>161</v>
      </c>
      <c r="E226" s="28"/>
      <c r="F226" s="163" t="s">
        <v>210</v>
      </c>
      <c r="G226" s="28"/>
      <c r="H226" s="28"/>
      <c r="I226" s="28"/>
      <c r="J226" s="28"/>
      <c r="K226" s="28"/>
      <c r="L226" s="28"/>
      <c r="M226" s="29"/>
      <c r="N226" s="164"/>
      <c r="O226" s="165"/>
      <c r="P226" s="54"/>
      <c r="Q226" s="54"/>
      <c r="R226" s="54"/>
      <c r="S226" s="54"/>
      <c r="T226" s="54"/>
      <c r="U226" s="54"/>
      <c r="V226" s="54"/>
      <c r="W226" s="54"/>
      <c r="X226" s="55"/>
      <c r="Y226" s="28"/>
      <c r="Z226" s="28"/>
      <c r="AA226" s="197" t="str">
        <f t="shared" si="9"/>
        <v/>
      </c>
      <c r="AB226" s="198" t="str">
        <f t="shared" si="10"/>
        <v/>
      </c>
      <c r="AC226" s="28"/>
      <c r="AD226" s="28"/>
      <c r="AE226" s="28"/>
      <c r="AT226" s="16" t="s">
        <v>161</v>
      </c>
      <c r="AU226" s="16" t="s">
        <v>86</v>
      </c>
    </row>
    <row r="227" spans="1:65" s="2" customFormat="1" ht="16.5" customHeight="1" x14ac:dyDescent="0.2">
      <c r="A227" s="28"/>
      <c r="B227" s="148"/>
      <c r="C227" s="166" t="s">
        <v>333</v>
      </c>
      <c r="D227" s="166" t="s">
        <v>170</v>
      </c>
      <c r="E227" s="167" t="s">
        <v>458</v>
      </c>
      <c r="F227" s="168" t="s">
        <v>459</v>
      </c>
      <c r="G227" s="169" t="s">
        <v>157</v>
      </c>
      <c r="H227" s="170">
        <v>6</v>
      </c>
      <c r="I227" s="285">
        <v>0</v>
      </c>
      <c r="J227" s="172"/>
      <c r="K227" s="171">
        <f>ROUND(P227*H227,2)</f>
        <v>0</v>
      </c>
      <c r="L227" s="168" t="s">
        <v>1</v>
      </c>
      <c r="M227" s="173"/>
      <c r="N227" s="174" t="s">
        <v>1</v>
      </c>
      <c r="O227" s="156" t="s">
        <v>40</v>
      </c>
      <c r="P227" s="157">
        <f>I227+J227</f>
        <v>0</v>
      </c>
      <c r="Q227" s="157">
        <f>ROUND(I227*H227,2)</f>
        <v>0</v>
      </c>
      <c r="R227" s="157">
        <f>ROUND(J227*H227,2)</f>
        <v>0</v>
      </c>
      <c r="S227" s="158">
        <v>0</v>
      </c>
      <c r="T227" s="158">
        <f>S227*H227</f>
        <v>0</v>
      </c>
      <c r="U227" s="158">
        <v>0</v>
      </c>
      <c r="V227" s="158">
        <f>U227*H227</f>
        <v>0</v>
      </c>
      <c r="W227" s="158">
        <v>0</v>
      </c>
      <c r="X227" s="159">
        <f>W227*H227</f>
        <v>0</v>
      </c>
      <c r="Y227" s="28"/>
      <c r="Z227" s="28"/>
      <c r="AA227" s="197" t="str">
        <f t="shared" si="9"/>
        <v/>
      </c>
      <c r="AB227" s="198">
        <f t="shared" si="10"/>
        <v>0</v>
      </c>
      <c r="AC227" s="28"/>
      <c r="AD227" s="28"/>
      <c r="AE227" s="28"/>
      <c r="AR227" s="160" t="s">
        <v>174</v>
      </c>
      <c r="AT227" s="160" t="s">
        <v>170</v>
      </c>
      <c r="AU227" s="160" t="s">
        <v>86</v>
      </c>
      <c r="AY227" s="16" t="s">
        <v>152</v>
      </c>
      <c r="BE227" s="161">
        <f>IF(O227="základní",K227,0)</f>
        <v>0</v>
      </c>
      <c r="BF227" s="161">
        <f>IF(O227="snížená",K227,0)</f>
        <v>0</v>
      </c>
      <c r="BG227" s="161">
        <f>IF(O227="zákl. přenesená",K227,0)</f>
        <v>0</v>
      </c>
      <c r="BH227" s="161">
        <f>IF(O227="sníž. přenesená",K227,0)</f>
        <v>0</v>
      </c>
      <c r="BI227" s="161">
        <f>IF(O227="nulová",K227,0)</f>
        <v>0</v>
      </c>
      <c r="BJ227" s="16" t="s">
        <v>84</v>
      </c>
      <c r="BK227" s="161">
        <f>ROUND(P227*H227,2)</f>
        <v>0</v>
      </c>
      <c r="BL227" s="16" t="s">
        <v>159</v>
      </c>
      <c r="BM227" s="160" t="s">
        <v>460</v>
      </c>
    </row>
    <row r="228" spans="1:65" s="2" customFormat="1" ht="19.5" x14ac:dyDescent="0.2">
      <c r="A228" s="28"/>
      <c r="B228" s="29"/>
      <c r="C228" s="28"/>
      <c r="D228" s="162" t="s">
        <v>161</v>
      </c>
      <c r="E228" s="28"/>
      <c r="F228" s="163" t="s">
        <v>210</v>
      </c>
      <c r="G228" s="28"/>
      <c r="H228" s="28"/>
      <c r="I228" s="28"/>
      <c r="J228" s="28"/>
      <c r="K228" s="28"/>
      <c r="L228" s="28"/>
      <c r="M228" s="29"/>
      <c r="N228" s="164"/>
      <c r="O228" s="165"/>
      <c r="P228" s="54"/>
      <c r="Q228" s="54"/>
      <c r="R228" s="54"/>
      <c r="S228" s="54"/>
      <c r="T228" s="54"/>
      <c r="U228" s="54"/>
      <c r="V228" s="54"/>
      <c r="W228" s="54"/>
      <c r="X228" s="55"/>
      <c r="Y228" s="28"/>
      <c r="Z228" s="28"/>
      <c r="AA228" s="197" t="str">
        <f t="shared" si="9"/>
        <v/>
      </c>
      <c r="AB228" s="198" t="str">
        <f t="shared" si="10"/>
        <v/>
      </c>
      <c r="AC228" s="28"/>
      <c r="AD228" s="28"/>
      <c r="AE228" s="28"/>
      <c r="AT228" s="16" t="s">
        <v>161</v>
      </c>
      <c r="AU228" s="16" t="s">
        <v>86</v>
      </c>
    </row>
    <row r="229" spans="1:65" s="2" customFormat="1" ht="16.5" customHeight="1" x14ac:dyDescent="0.2">
      <c r="A229" s="28"/>
      <c r="B229" s="148"/>
      <c r="C229" s="166" t="s">
        <v>337</v>
      </c>
      <c r="D229" s="166" t="s">
        <v>170</v>
      </c>
      <c r="E229" s="167" t="s">
        <v>461</v>
      </c>
      <c r="F229" s="168" t="s">
        <v>462</v>
      </c>
      <c r="G229" s="169" t="s">
        <v>157</v>
      </c>
      <c r="H229" s="170">
        <v>33</v>
      </c>
      <c r="I229" s="285">
        <v>0</v>
      </c>
      <c r="J229" s="172"/>
      <c r="K229" s="171">
        <f>ROUND(P229*H229,2)</f>
        <v>0</v>
      </c>
      <c r="L229" s="168" t="s">
        <v>1</v>
      </c>
      <c r="M229" s="173"/>
      <c r="N229" s="174" t="s">
        <v>1</v>
      </c>
      <c r="O229" s="156" t="s">
        <v>40</v>
      </c>
      <c r="P229" s="157">
        <f>I229+J229</f>
        <v>0</v>
      </c>
      <c r="Q229" s="157">
        <f>ROUND(I229*H229,2)</f>
        <v>0</v>
      </c>
      <c r="R229" s="157">
        <f>ROUND(J229*H229,2)</f>
        <v>0</v>
      </c>
      <c r="S229" s="158">
        <v>0</v>
      </c>
      <c r="T229" s="158">
        <f>S229*H229</f>
        <v>0</v>
      </c>
      <c r="U229" s="158">
        <v>0</v>
      </c>
      <c r="V229" s="158">
        <f>U229*H229</f>
        <v>0</v>
      </c>
      <c r="W229" s="158">
        <v>0</v>
      </c>
      <c r="X229" s="159">
        <f>W229*H229</f>
        <v>0</v>
      </c>
      <c r="Y229" s="28"/>
      <c r="Z229" s="28"/>
      <c r="AA229" s="197" t="str">
        <f t="shared" si="9"/>
        <v/>
      </c>
      <c r="AB229" s="198">
        <f t="shared" si="10"/>
        <v>0</v>
      </c>
      <c r="AC229" s="28"/>
      <c r="AD229" s="28"/>
      <c r="AE229" s="28"/>
      <c r="AR229" s="160" t="s">
        <v>174</v>
      </c>
      <c r="AT229" s="160" t="s">
        <v>170</v>
      </c>
      <c r="AU229" s="160" t="s">
        <v>86</v>
      </c>
      <c r="AY229" s="16" t="s">
        <v>152</v>
      </c>
      <c r="BE229" s="161">
        <f>IF(O229="základní",K229,0)</f>
        <v>0</v>
      </c>
      <c r="BF229" s="161">
        <f>IF(O229="snížená",K229,0)</f>
        <v>0</v>
      </c>
      <c r="BG229" s="161">
        <f>IF(O229="zákl. přenesená",K229,0)</f>
        <v>0</v>
      </c>
      <c r="BH229" s="161">
        <f>IF(O229="sníž. přenesená",K229,0)</f>
        <v>0</v>
      </c>
      <c r="BI229" s="161">
        <f>IF(O229="nulová",K229,0)</f>
        <v>0</v>
      </c>
      <c r="BJ229" s="16" t="s">
        <v>84</v>
      </c>
      <c r="BK229" s="161">
        <f>ROUND(P229*H229,2)</f>
        <v>0</v>
      </c>
      <c r="BL229" s="16" t="s">
        <v>159</v>
      </c>
      <c r="BM229" s="160" t="s">
        <v>463</v>
      </c>
    </row>
    <row r="230" spans="1:65" s="2" customFormat="1" ht="19.5" x14ac:dyDescent="0.2">
      <c r="A230" s="28"/>
      <c r="B230" s="29"/>
      <c r="C230" s="28"/>
      <c r="D230" s="162" t="s">
        <v>161</v>
      </c>
      <c r="E230" s="28"/>
      <c r="F230" s="163" t="s">
        <v>210</v>
      </c>
      <c r="G230" s="28"/>
      <c r="H230" s="28"/>
      <c r="I230" s="28"/>
      <c r="J230" s="28"/>
      <c r="K230" s="28"/>
      <c r="L230" s="28"/>
      <c r="M230" s="29"/>
      <c r="N230" s="164"/>
      <c r="O230" s="165"/>
      <c r="P230" s="54"/>
      <c r="Q230" s="54"/>
      <c r="R230" s="54"/>
      <c r="S230" s="54"/>
      <c r="T230" s="54"/>
      <c r="U230" s="54"/>
      <c r="V230" s="54"/>
      <c r="W230" s="54"/>
      <c r="X230" s="55"/>
      <c r="Y230" s="28"/>
      <c r="Z230" s="28"/>
      <c r="AA230" s="197" t="str">
        <f t="shared" si="9"/>
        <v/>
      </c>
      <c r="AB230" s="198" t="str">
        <f t="shared" si="10"/>
        <v/>
      </c>
      <c r="AC230" s="28"/>
      <c r="AD230" s="28"/>
      <c r="AE230" s="28"/>
      <c r="AT230" s="16" t="s">
        <v>161</v>
      </c>
      <c r="AU230" s="16" t="s">
        <v>86</v>
      </c>
    </row>
    <row r="231" spans="1:65" s="2" customFormat="1" ht="16.5" customHeight="1" x14ac:dyDescent="0.2">
      <c r="A231" s="28"/>
      <c r="B231" s="148"/>
      <c r="C231" s="166" t="s">
        <v>341</v>
      </c>
      <c r="D231" s="166" t="s">
        <v>170</v>
      </c>
      <c r="E231" s="167" t="s">
        <v>464</v>
      </c>
      <c r="F231" s="168" t="s">
        <v>465</v>
      </c>
      <c r="G231" s="169" t="s">
        <v>157</v>
      </c>
      <c r="H231" s="170">
        <v>1</v>
      </c>
      <c r="I231" s="285">
        <v>0</v>
      </c>
      <c r="J231" s="172"/>
      <c r="K231" s="171">
        <f>ROUND(P231*H231,2)</f>
        <v>0</v>
      </c>
      <c r="L231" s="168" t="s">
        <v>1</v>
      </c>
      <c r="M231" s="173"/>
      <c r="N231" s="174" t="s">
        <v>1</v>
      </c>
      <c r="O231" s="156" t="s">
        <v>40</v>
      </c>
      <c r="P231" s="157">
        <f>I231+J231</f>
        <v>0</v>
      </c>
      <c r="Q231" s="157">
        <f>ROUND(I231*H231,2)</f>
        <v>0</v>
      </c>
      <c r="R231" s="157">
        <f>ROUND(J231*H231,2)</f>
        <v>0</v>
      </c>
      <c r="S231" s="158">
        <v>0</v>
      </c>
      <c r="T231" s="158">
        <f>S231*H231</f>
        <v>0</v>
      </c>
      <c r="U231" s="158">
        <v>0</v>
      </c>
      <c r="V231" s="158">
        <f>U231*H231</f>
        <v>0</v>
      </c>
      <c r="W231" s="158">
        <v>0</v>
      </c>
      <c r="X231" s="159">
        <f>W231*H231</f>
        <v>0</v>
      </c>
      <c r="Y231" s="28"/>
      <c r="Z231" s="28"/>
      <c r="AA231" s="197" t="str">
        <f t="shared" si="9"/>
        <v/>
      </c>
      <c r="AB231" s="198">
        <f t="shared" si="10"/>
        <v>0</v>
      </c>
      <c r="AC231" s="28"/>
      <c r="AD231" s="28"/>
      <c r="AE231" s="28"/>
      <c r="AR231" s="160" t="s">
        <v>174</v>
      </c>
      <c r="AT231" s="160" t="s">
        <v>170</v>
      </c>
      <c r="AU231" s="160" t="s">
        <v>86</v>
      </c>
      <c r="AY231" s="16" t="s">
        <v>152</v>
      </c>
      <c r="BE231" s="161">
        <f>IF(O231="základní",K231,0)</f>
        <v>0</v>
      </c>
      <c r="BF231" s="161">
        <f>IF(O231="snížená",K231,0)</f>
        <v>0</v>
      </c>
      <c r="BG231" s="161">
        <f>IF(O231="zákl. přenesená",K231,0)</f>
        <v>0</v>
      </c>
      <c r="BH231" s="161">
        <f>IF(O231="sníž. přenesená",K231,0)</f>
        <v>0</v>
      </c>
      <c r="BI231" s="161">
        <f>IF(O231="nulová",K231,0)</f>
        <v>0</v>
      </c>
      <c r="BJ231" s="16" t="s">
        <v>84</v>
      </c>
      <c r="BK231" s="161">
        <f>ROUND(P231*H231,2)</f>
        <v>0</v>
      </c>
      <c r="BL231" s="16" t="s">
        <v>159</v>
      </c>
      <c r="BM231" s="160" t="s">
        <v>466</v>
      </c>
    </row>
    <row r="232" spans="1:65" s="2" customFormat="1" ht="19.5" x14ac:dyDescent="0.2">
      <c r="A232" s="28"/>
      <c r="B232" s="29"/>
      <c r="C232" s="28"/>
      <c r="D232" s="162" t="s">
        <v>161</v>
      </c>
      <c r="E232" s="28"/>
      <c r="F232" s="163" t="s">
        <v>210</v>
      </c>
      <c r="G232" s="28"/>
      <c r="H232" s="28"/>
      <c r="I232" s="28"/>
      <c r="J232" s="28"/>
      <c r="K232" s="28"/>
      <c r="L232" s="28"/>
      <c r="M232" s="29"/>
      <c r="N232" s="164"/>
      <c r="O232" s="165"/>
      <c r="P232" s="54"/>
      <c r="Q232" s="54"/>
      <c r="R232" s="54"/>
      <c r="S232" s="54"/>
      <c r="T232" s="54"/>
      <c r="U232" s="54"/>
      <c r="V232" s="54"/>
      <c r="W232" s="54"/>
      <c r="X232" s="55"/>
      <c r="Y232" s="28"/>
      <c r="Z232" s="28"/>
      <c r="AA232" s="197" t="str">
        <f t="shared" si="9"/>
        <v/>
      </c>
      <c r="AB232" s="198" t="str">
        <f t="shared" si="10"/>
        <v/>
      </c>
      <c r="AC232" s="28"/>
      <c r="AD232" s="28"/>
      <c r="AE232" s="28"/>
      <c r="AT232" s="16" t="s">
        <v>161</v>
      </c>
      <c r="AU232" s="16" t="s">
        <v>86</v>
      </c>
    </row>
    <row r="233" spans="1:65" s="2" customFormat="1" ht="16.5" customHeight="1" x14ac:dyDescent="0.2">
      <c r="A233" s="28"/>
      <c r="B233" s="148"/>
      <c r="C233" s="166" t="s">
        <v>345</v>
      </c>
      <c r="D233" s="166" t="s">
        <v>170</v>
      </c>
      <c r="E233" s="167" t="s">
        <v>464</v>
      </c>
      <c r="F233" s="168" t="s">
        <v>465</v>
      </c>
      <c r="G233" s="169" t="s">
        <v>157</v>
      </c>
      <c r="H233" s="170">
        <v>4</v>
      </c>
      <c r="I233" s="285">
        <v>0</v>
      </c>
      <c r="J233" s="172"/>
      <c r="K233" s="171">
        <f>ROUND(P233*H233,2)</f>
        <v>0</v>
      </c>
      <c r="L233" s="168" t="s">
        <v>1</v>
      </c>
      <c r="M233" s="173"/>
      <c r="N233" s="174" t="s">
        <v>1</v>
      </c>
      <c r="O233" s="156" t="s">
        <v>40</v>
      </c>
      <c r="P233" s="157">
        <f>I233+J233</f>
        <v>0</v>
      </c>
      <c r="Q233" s="157">
        <f>ROUND(I233*H233,2)</f>
        <v>0</v>
      </c>
      <c r="R233" s="157">
        <f>ROUND(J233*H233,2)</f>
        <v>0</v>
      </c>
      <c r="S233" s="158">
        <v>0</v>
      </c>
      <c r="T233" s="158">
        <f>S233*H233</f>
        <v>0</v>
      </c>
      <c r="U233" s="158">
        <v>0</v>
      </c>
      <c r="V233" s="158">
        <f>U233*H233</f>
        <v>0</v>
      </c>
      <c r="W233" s="158">
        <v>0</v>
      </c>
      <c r="X233" s="159">
        <f>W233*H233</f>
        <v>0</v>
      </c>
      <c r="Y233" s="28"/>
      <c r="Z233" s="28"/>
      <c r="AA233" s="197">
        <f t="shared" si="9"/>
        <v>0</v>
      </c>
      <c r="AB233" s="198" t="str">
        <f t="shared" si="10"/>
        <v/>
      </c>
      <c r="AC233" s="28"/>
      <c r="AD233" s="28"/>
      <c r="AE233" s="28"/>
      <c r="AR233" s="160" t="s">
        <v>174</v>
      </c>
      <c r="AT233" s="160" t="s">
        <v>170</v>
      </c>
      <c r="AU233" s="160" t="s">
        <v>86</v>
      </c>
      <c r="AY233" s="16" t="s">
        <v>152</v>
      </c>
      <c r="BE233" s="161">
        <f>IF(O233="základní",K233,0)</f>
        <v>0</v>
      </c>
      <c r="BF233" s="161">
        <f>IF(O233="snížená",K233,0)</f>
        <v>0</v>
      </c>
      <c r="BG233" s="161">
        <f>IF(O233="zákl. přenesená",K233,0)</f>
        <v>0</v>
      </c>
      <c r="BH233" s="161">
        <f>IF(O233="sníž. přenesená",K233,0)</f>
        <v>0</v>
      </c>
      <c r="BI233" s="161">
        <f>IF(O233="nulová",K233,0)</f>
        <v>0</v>
      </c>
      <c r="BJ233" s="16" t="s">
        <v>84</v>
      </c>
      <c r="BK233" s="161">
        <f>ROUND(P233*H233,2)</f>
        <v>0</v>
      </c>
      <c r="BL233" s="16" t="s">
        <v>159</v>
      </c>
      <c r="BM233" s="160" t="s">
        <v>467</v>
      </c>
    </row>
    <row r="234" spans="1:65" s="2" customFormat="1" ht="19.5" x14ac:dyDescent="0.2">
      <c r="A234" s="28"/>
      <c r="B234" s="29"/>
      <c r="C234" s="28"/>
      <c r="D234" s="162" t="s">
        <v>161</v>
      </c>
      <c r="E234" s="28"/>
      <c r="F234" s="163" t="s">
        <v>215</v>
      </c>
      <c r="G234" s="28"/>
      <c r="H234" s="28"/>
      <c r="I234" s="28"/>
      <c r="J234" s="28"/>
      <c r="K234" s="28"/>
      <c r="L234" s="28"/>
      <c r="M234" s="29"/>
      <c r="N234" s="164"/>
      <c r="O234" s="165"/>
      <c r="P234" s="54"/>
      <c r="Q234" s="54"/>
      <c r="R234" s="54"/>
      <c r="S234" s="54"/>
      <c r="T234" s="54"/>
      <c r="U234" s="54"/>
      <c r="V234" s="54"/>
      <c r="W234" s="54"/>
      <c r="X234" s="55"/>
      <c r="Y234" s="28"/>
      <c r="Z234" s="28"/>
      <c r="AA234" s="197" t="str">
        <f t="shared" si="9"/>
        <v/>
      </c>
      <c r="AB234" s="198" t="str">
        <f t="shared" si="10"/>
        <v/>
      </c>
      <c r="AC234" s="28"/>
      <c r="AD234" s="28"/>
      <c r="AE234" s="28"/>
      <c r="AT234" s="16" t="s">
        <v>161</v>
      </c>
      <c r="AU234" s="16" t="s">
        <v>86</v>
      </c>
    </row>
    <row r="235" spans="1:65" s="2" customFormat="1" ht="16.5" customHeight="1" x14ac:dyDescent="0.2">
      <c r="A235" s="28"/>
      <c r="B235" s="148"/>
      <c r="C235" s="166" t="s">
        <v>349</v>
      </c>
      <c r="D235" s="166" t="s">
        <v>170</v>
      </c>
      <c r="E235" s="167" t="s">
        <v>468</v>
      </c>
      <c r="F235" s="168" t="s">
        <v>469</v>
      </c>
      <c r="G235" s="169" t="s">
        <v>157</v>
      </c>
      <c r="H235" s="170">
        <v>9</v>
      </c>
      <c r="I235" s="285">
        <v>0</v>
      </c>
      <c r="J235" s="172"/>
      <c r="K235" s="171">
        <f>ROUND(P235*H235,2)</f>
        <v>0</v>
      </c>
      <c r="L235" s="168" t="s">
        <v>1</v>
      </c>
      <c r="M235" s="173"/>
      <c r="N235" s="174" t="s">
        <v>1</v>
      </c>
      <c r="O235" s="156" t="s">
        <v>40</v>
      </c>
      <c r="P235" s="157">
        <f>I235+J235</f>
        <v>0</v>
      </c>
      <c r="Q235" s="157">
        <f>ROUND(I235*H235,2)</f>
        <v>0</v>
      </c>
      <c r="R235" s="157">
        <f>ROUND(J235*H235,2)</f>
        <v>0</v>
      </c>
      <c r="S235" s="158">
        <v>0</v>
      </c>
      <c r="T235" s="158">
        <f>S235*H235</f>
        <v>0</v>
      </c>
      <c r="U235" s="158">
        <v>0</v>
      </c>
      <c r="V235" s="158">
        <f>U235*H235</f>
        <v>0</v>
      </c>
      <c r="W235" s="158">
        <v>0</v>
      </c>
      <c r="X235" s="159">
        <f>W235*H235</f>
        <v>0</v>
      </c>
      <c r="Y235" s="28"/>
      <c r="Z235" s="28"/>
      <c r="AA235" s="197" t="str">
        <f t="shared" si="9"/>
        <v/>
      </c>
      <c r="AB235" s="198">
        <f t="shared" si="10"/>
        <v>0</v>
      </c>
      <c r="AC235" s="28"/>
      <c r="AD235" s="28"/>
      <c r="AE235" s="28"/>
      <c r="AR235" s="160" t="s">
        <v>174</v>
      </c>
      <c r="AT235" s="160" t="s">
        <v>170</v>
      </c>
      <c r="AU235" s="160" t="s">
        <v>86</v>
      </c>
      <c r="AY235" s="16" t="s">
        <v>152</v>
      </c>
      <c r="BE235" s="161">
        <f>IF(O235="základní",K235,0)</f>
        <v>0</v>
      </c>
      <c r="BF235" s="161">
        <f>IF(O235="snížená",K235,0)</f>
        <v>0</v>
      </c>
      <c r="BG235" s="161">
        <f>IF(O235="zákl. přenesená",K235,0)</f>
        <v>0</v>
      </c>
      <c r="BH235" s="161">
        <f>IF(O235="sníž. přenesená",K235,0)</f>
        <v>0</v>
      </c>
      <c r="BI235" s="161">
        <f>IF(O235="nulová",K235,0)</f>
        <v>0</v>
      </c>
      <c r="BJ235" s="16" t="s">
        <v>84</v>
      </c>
      <c r="BK235" s="161">
        <f>ROUND(P235*H235,2)</f>
        <v>0</v>
      </c>
      <c r="BL235" s="16" t="s">
        <v>159</v>
      </c>
      <c r="BM235" s="160" t="s">
        <v>470</v>
      </c>
    </row>
    <row r="236" spans="1:65" s="2" customFormat="1" ht="19.5" x14ac:dyDescent="0.2">
      <c r="A236" s="28"/>
      <c r="B236" s="29"/>
      <c r="C236" s="28"/>
      <c r="D236" s="162" t="s">
        <v>161</v>
      </c>
      <c r="E236" s="28"/>
      <c r="F236" s="163" t="s">
        <v>210</v>
      </c>
      <c r="G236" s="28"/>
      <c r="H236" s="28"/>
      <c r="I236" s="28"/>
      <c r="J236" s="28"/>
      <c r="K236" s="28"/>
      <c r="L236" s="28"/>
      <c r="M236" s="29"/>
      <c r="N236" s="164"/>
      <c r="O236" s="165"/>
      <c r="P236" s="54"/>
      <c r="Q236" s="54"/>
      <c r="R236" s="54"/>
      <c r="S236" s="54"/>
      <c r="T236" s="54"/>
      <c r="U236" s="54"/>
      <c r="V236" s="54"/>
      <c r="W236" s="54"/>
      <c r="X236" s="55"/>
      <c r="Y236" s="28"/>
      <c r="Z236" s="28"/>
      <c r="AA236" s="197" t="str">
        <f t="shared" si="9"/>
        <v/>
      </c>
      <c r="AB236" s="198" t="str">
        <f t="shared" si="10"/>
        <v/>
      </c>
      <c r="AC236" s="28"/>
      <c r="AD236" s="28"/>
      <c r="AE236" s="28"/>
      <c r="AT236" s="16" t="s">
        <v>161</v>
      </c>
      <c r="AU236" s="16" t="s">
        <v>86</v>
      </c>
    </row>
    <row r="237" spans="1:65" s="2" customFormat="1" ht="16.5" customHeight="1" x14ac:dyDescent="0.2">
      <c r="A237" s="28"/>
      <c r="B237" s="148"/>
      <c r="C237" s="166" t="s">
        <v>471</v>
      </c>
      <c r="D237" s="166" t="s">
        <v>170</v>
      </c>
      <c r="E237" s="167" t="s">
        <v>472</v>
      </c>
      <c r="F237" s="168" t="s">
        <v>473</v>
      </c>
      <c r="G237" s="169" t="s">
        <v>157</v>
      </c>
      <c r="H237" s="170">
        <v>53</v>
      </c>
      <c r="I237" s="285">
        <v>0</v>
      </c>
      <c r="J237" s="172"/>
      <c r="K237" s="171">
        <f>ROUND(P237*H237,2)</f>
        <v>0</v>
      </c>
      <c r="L237" s="168" t="s">
        <v>1</v>
      </c>
      <c r="M237" s="173"/>
      <c r="N237" s="174" t="s">
        <v>1</v>
      </c>
      <c r="O237" s="156" t="s">
        <v>40</v>
      </c>
      <c r="P237" s="157">
        <f>I237+J237</f>
        <v>0</v>
      </c>
      <c r="Q237" s="157">
        <f>ROUND(I237*H237,2)</f>
        <v>0</v>
      </c>
      <c r="R237" s="157">
        <f>ROUND(J237*H237,2)</f>
        <v>0</v>
      </c>
      <c r="S237" s="158">
        <v>0</v>
      </c>
      <c r="T237" s="158">
        <f>S237*H237</f>
        <v>0</v>
      </c>
      <c r="U237" s="158">
        <v>0</v>
      </c>
      <c r="V237" s="158">
        <f>U237*H237</f>
        <v>0</v>
      </c>
      <c r="W237" s="158">
        <v>0</v>
      </c>
      <c r="X237" s="159">
        <f>W237*H237</f>
        <v>0</v>
      </c>
      <c r="Y237" s="28"/>
      <c r="Z237" s="28"/>
      <c r="AA237" s="197" t="str">
        <f t="shared" si="9"/>
        <v/>
      </c>
      <c r="AB237" s="198">
        <f t="shared" si="10"/>
        <v>0</v>
      </c>
      <c r="AC237" s="28"/>
      <c r="AD237" s="28"/>
      <c r="AE237" s="28"/>
      <c r="AR237" s="160" t="s">
        <v>174</v>
      </c>
      <c r="AT237" s="160" t="s">
        <v>170</v>
      </c>
      <c r="AU237" s="160" t="s">
        <v>86</v>
      </c>
      <c r="AY237" s="16" t="s">
        <v>152</v>
      </c>
      <c r="BE237" s="161">
        <f>IF(O237="základní",K237,0)</f>
        <v>0</v>
      </c>
      <c r="BF237" s="161">
        <f>IF(O237="snížená",K237,0)</f>
        <v>0</v>
      </c>
      <c r="BG237" s="161">
        <f>IF(O237="zákl. přenesená",K237,0)</f>
        <v>0</v>
      </c>
      <c r="BH237" s="161">
        <f>IF(O237="sníž. přenesená",K237,0)</f>
        <v>0</v>
      </c>
      <c r="BI237" s="161">
        <f>IF(O237="nulová",K237,0)</f>
        <v>0</v>
      </c>
      <c r="BJ237" s="16" t="s">
        <v>84</v>
      </c>
      <c r="BK237" s="161">
        <f>ROUND(P237*H237,2)</f>
        <v>0</v>
      </c>
      <c r="BL237" s="16" t="s">
        <v>159</v>
      </c>
      <c r="BM237" s="160" t="s">
        <v>474</v>
      </c>
    </row>
    <row r="238" spans="1:65" s="2" customFormat="1" ht="19.5" x14ac:dyDescent="0.2">
      <c r="A238" s="28"/>
      <c r="B238" s="29"/>
      <c r="C238" s="28"/>
      <c r="D238" s="162" t="s">
        <v>161</v>
      </c>
      <c r="E238" s="28"/>
      <c r="F238" s="163" t="s">
        <v>210</v>
      </c>
      <c r="G238" s="28"/>
      <c r="H238" s="28"/>
      <c r="I238" s="28"/>
      <c r="J238" s="28"/>
      <c r="K238" s="28"/>
      <c r="L238" s="28"/>
      <c r="M238" s="29"/>
      <c r="N238" s="164"/>
      <c r="O238" s="165"/>
      <c r="P238" s="54"/>
      <c r="Q238" s="54"/>
      <c r="R238" s="54"/>
      <c r="S238" s="54"/>
      <c r="T238" s="54"/>
      <c r="U238" s="54"/>
      <c r="V238" s="54"/>
      <c r="W238" s="54"/>
      <c r="X238" s="55"/>
      <c r="Y238" s="28"/>
      <c r="Z238" s="28"/>
      <c r="AA238" s="197" t="str">
        <f t="shared" si="9"/>
        <v/>
      </c>
      <c r="AB238" s="198" t="str">
        <f t="shared" si="10"/>
        <v/>
      </c>
      <c r="AC238" s="28"/>
      <c r="AD238" s="28"/>
      <c r="AE238" s="28"/>
      <c r="AT238" s="16" t="s">
        <v>161</v>
      </c>
      <c r="AU238" s="16" t="s">
        <v>86</v>
      </c>
    </row>
    <row r="239" spans="1:65" s="2" customFormat="1" ht="16.5" customHeight="1" x14ac:dyDescent="0.2">
      <c r="A239" s="28"/>
      <c r="B239" s="148"/>
      <c r="C239" s="166" t="s">
        <v>475</v>
      </c>
      <c r="D239" s="166" t="s">
        <v>170</v>
      </c>
      <c r="E239" s="167" t="s">
        <v>476</v>
      </c>
      <c r="F239" s="168" t="s">
        <v>477</v>
      </c>
      <c r="G239" s="169" t="s">
        <v>157</v>
      </c>
      <c r="H239" s="170">
        <v>22</v>
      </c>
      <c r="I239" s="285">
        <v>0</v>
      </c>
      <c r="J239" s="172"/>
      <c r="K239" s="171">
        <f>ROUND(P239*H239,2)</f>
        <v>0</v>
      </c>
      <c r="L239" s="168" t="s">
        <v>1</v>
      </c>
      <c r="M239" s="173"/>
      <c r="N239" s="174" t="s">
        <v>1</v>
      </c>
      <c r="O239" s="156" t="s">
        <v>40</v>
      </c>
      <c r="P239" s="157">
        <f>I239+J239</f>
        <v>0</v>
      </c>
      <c r="Q239" s="157">
        <f>ROUND(I239*H239,2)</f>
        <v>0</v>
      </c>
      <c r="R239" s="157">
        <f>ROUND(J239*H239,2)</f>
        <v>0</v>
      </c>
      <c r="S239" s="158">
        <v>0</v>
      </c>
      <c r="T239" s="158">
        <f>S239*H239</f>
        <v>0</v>
      </c>
      <c r="U239" s="158">
        <v>0</v>
      </c>
      <c r="V239" s="158">
        <f>U239*H239</f>
        <v>0</v>
      </c>
      <c r="W239" s="158">
        <v>0</v>
      </c>
      <c r="X239" s="159">
        <f>W239*H239</f>
        <v>0</v>
      </c>
      <c r="Y239" s="28"/>
      <c r="Z239" s="28"/>
      <c r="AA239" s="197" t="str">
        <f t="shared" si="9"/>
        <v/>
      </c>
      <c r="AB239" s="198">
        <f t="shared" si="10"/>
        <v>0</v>
      </c>
      <c r="AC239" s="28"/>
      <c r="AD239" s="28"/>
      <c r="AE239" s="28"/>
      <c r="AR239" s="160" t="s">
        <v>174</v>
      </c>
      <c r="AT239" s="160" t="s">
        <v>170</v>
      </c>
      <c r="AU239" s="160" t="s">
        <v>86</v>
      </c>
      <c r="AY239" s="16" t="s">
        <v>152</v>
      </c>
      <c r="BE239" s="161">
        <f>IF(O239="základní",K239,0)</f>
        <v>0</v>
      </c>
      <c r="BF239" s="161">
        <f>IF(O239="snížená",K239,0)</f>
        <v>0</v>
      </c>
      <c r="BG239" s="161">
        <f>IF(O239="zákl. přenesená",K239,0)</f>
        <v>0</v>
      </c>
      <c r="BH239" s="161">
        <f>IF(O239="sníž. přenesená",K239,0)</f>
        <v>0</v>
      </c>
      <c r="BI239" s="161">
        <f>IF(O239="nulová",K239,0)</f>
        <v>0</v>
      </c>
      <c r="BJ239" s="16" t="s">
        <v>84</v>
      </c>
      <c r="BK239" s="161">
        <f>ROUND(P239*H239,2)</f>
        <v>0</v>
      </c>
      <c r="BL239" s="16" t="s">
        <v>159</v>
      </c>
      <c r="BM239" s="160" t="s">
        <v>478</v>
      </c>
    </row>
    <row r="240" spans="1:65" s="2" customFormat="1" ht="19.5" x14ac:dyDescent="0.2">
      <c r="A240" s="28"/>
      <c r="B240" s="29"/>
      <c r="C240" s="28"/>
      <c r="D240" s="162" t="s">
        <v>161</v>
      </c>
      <c r="E240" s="28"/>
      <c r="F240" s="163" t="s">
        <v>210</v>
      </c>
      <c r="G240" s="28"/>
      <c r="H240" s="28"/>
      <c r="I240" s="28"/>
      <c r="J240" s="28"/>
      <c r="K240" s="28"/>
      <c r="L240" s="28"/>
      <c r="M240" s="29"/>
      <c r="N240" s="164"/>
      <c r="O240" s="165"/>
      <c r="P240" s="54"/>
      <c r="Q240" s="54"/>
      <c r="R240" s="54"/>
      <c r="S240" s="54"/>
      <c r="T240" s="54"/>
      <c r="U240" s="54"/>
      <c r="V240" s="54"/>
      <c r="W240" s="54"/>
      <c r="X240" s="55"/>
      <c r="Y240" s="28"/>
      <c r="Z240" s="28"/>
      <c r="AA240" s="197" t="str">
        <f t="shared" si="9"/>
        <v/>
      </c>
      <c r="AB240" s="198" t="str">
        <f t="shared" si="10"/>
        <v/>
      </c>
      <c r="AC240" s="28"/>
      <c r="AD240" s="28"/>
      <c r="AE240" s="28"/>
      <c r="AT240" s="16" t="s">
        <v>161</v>
      </c>
      <c r="AU240" s="16" t="s">
        <v>86</v>
      </c>
    </row>
    <row r="241" spans="1:65" s="2" customFormat="1" ht="16.5" customHeight="1" x14ac:dyDescent="0.2">
      <c r="A241" s="28"/>
      <c r="B241" s="148"/>
      <c r="C241" s="166" t="s">
        <v>479</v>
      </c>
      <c r="D241" s="166" t="s">
        <v>170</v>
      </c>
      <c r="E241" s="167" t="s">
        <v>476</v>
      </c>
      <c r="F241" s="168" t="s">
        <v>477</v>
      </c>
      <c r="G241" s="169" t="s">
        <v>157</v>
      </c>
      <c r="H241" s="170">
        <v>7</v>
      </c>
      <c r="I241" s="285">
        <v>0</v>
      </c>
      <c r="J241" s="172"/>
      <c r="K241" s="171">
        <f>ROUND(P241*H241,2)</f>
        <v>0</v>
      </c>
      <c r="L241" s="168" t="s">
        <v>1</v>
      </c>
      <c r="M241" s="173"/>
      <c r="N241" s="174" t="s">
        <v>1</v>
      </c>
      <c r="O241" s="156" t="s">
        <v>40</v>
      </c>
      <c r="P241" s="157">
        <f>I241+J241</f>
        <v>0</v>
      </c>
      <c r="Q241" s="157">
        <f>ROUND(I241*H241,2)</f>
        <v>0</v>
      </c>
      <c r="R241" s="157">
        <f>ROUND(J241*H241,2)</f>
        <v>0</v>
      </c>
      <c r="S241" s="158">
        <v>0</v>
      </c>
      <c r="T241" s="158">
        <f>S241*H241</f>
        <v>0</v>
      </c>
      <c r="U241" s="158">
        <v>0</v>
      </c>
      <c r="V241" s="158">
        <f>U241*H241</f>
        <v>0</v>
      </c>
      <c r="W241" s="158">
        <v>0</v>
      </c>
      <c r="X241" s="159">
        <f>W241*H241</f>
        <v>0</v>
      </c>
      <c r="Y241" s="28"/>
      <c r="Z241" s="28"/>
      <c r="AA241" s="197">
        <f t="shared" si="9"/>
        <v>0</v>
      </c>
      <c r="AB241" s="198" t="str">
        <f t="shared" si="10"/>
        <v/>
      </c>
      <c r="AC241" s="28"/>
      <c r="AD241" s="28"/>
      <c r="AE241" s="28"/>
      <c r="AR241" s="160" t="s">
        <v>174</v>
      </c>
      <c r="AT241" s="160" t="s">
        <v>170</v>
      </c>
      <c r="AU241" s="160" t="s">
        <v>86</v>
      </c>
      <c r="AY241" s="16" t="s">
        <v>152</v>
      </c>
      <c r="BE241" s="161">
        <f>IF(O241="základní",K241,0)</f>
        <v>0</v>
      </c>
      <c r="BF241" s="161">
        <f>IF(O241="snížená",K241,0)</f>
        <v>0</v>
      </c>
      <c r="BG241" s="161">
        <f>IF(O241="zákl. přenesená",K241,0)</f>
        <v>0</v>
      </c>
      <c r="BH241" s="161">
        <f>IF(O241="sníž. přenesená",K241,0)</f>
        <v>0</v>
      </c>
      <c r="BI241" s="161">
        <f>IF(O241="nulová",K241,0)</f>
        <v>0</v>
      </c>
      <c r="BJ241" s="16" t="s">
        <v>84</v>
      </c>
      <c r="BK241" s="161">
        <f>ROUND(P241*H241,2)</f>
        <v>0</v>
      </c>
      <c r="BL241" s="16" t="s">
        <v>159</v>
      </c>
      <c r="BM241" s="160" t="s">
        <v>480</v>
      </c>
    </row>
    <row r="242" spans="1:65" s="2" customFormat="1" ht="19.5" x14ac:dyDescent="0.2">
      <c r="A242" s="28"/>
      <c r="B242" s="29"/>
      <c r="C242" s="28"/>
      <c r="D242" s="162" t="s">
        <v>161</v>
      </c>
      <c r="E242" s="28"/>
      <c r="F242" s="163" t="s">
        <v>215</v>
      </c>
      <c r="G242" s="28"/>
      <c r="H242" s="28"/>
      <c r="I242" s="28"/>
      <c r="J242" s="28"/>
      <c r="K242" s="28"/>
      <c r="L242" s="28"/>
      <c r="M242" s="29"/>
      <c r="N242" s="164"/>
      <c r="O242" s="165"/>
      <c r="P242" s="54"/>
      <c r="Q242" s="54"/>
      <c r="R242" s="54"/>
      <c r="S242" s="54"/>
      <c r="T242" s="54"/>
      <c r="U242" s="54"/>
      <c r="V242" s="54"/>
      <c r="W242" s="54"/>
      <c r="X242" s="55"/>
      <c r="Y242" s="28"/>
      <c r="Z242" s="28"/>
      <c r="AA242" s="197" t="str">
        <f t="shared" si="9"/>
        <v/>
      </c>
      <c r="AB242" s="198" t="str">
        <f t="shared" si="10"/>
        <v/>
      </c>
      <c r="AC242" s="28"/>
      <c r="AD242" s="28"/>
      <c r="AE242" s="28"/>
      <c r="AT242" s="16" t="s">
        <v>161</v>
      </c>
      <c r="AU242" s="16" t="s">
        <v>86</v>
      </c>
    </row>
    <row r="243" spans="1:65" s="2" customFormat="1" ht="16.5" customHeight="1" x14ac:dyDescent="0.2">
      <c r="A243" s="28"/>
      <c r="B243" s="148"/>
      <c r="C243" s="166" t="s">
        <v>481</v>
      </c>
      <c r="D243" s="166" t="s">
        <v>170</v>
      </c>
      <c r="E243" s="167" t="s">
        <v>482</v>
      </c>
      <c r="F243" s="168" t="s">
        <v>483</v>
      </c>
      <c r="G243" s="169" t="s">
        <v>157</v>
      </c>
      <c r="H243" s="170">
        <v>13</v>
      </c>
      <c r="I243" s="285">
        <v>0</v>
      </c>
      <c r="J243" s="172"/>
      <c r="K243" s="171">
        <f>ROUND(P243*H243,2)</f>
        <v>0</v>
      </c>
      <c r="L243" s="168" t="s">
        <v>1</v>
      </c>
      <c r="M243" s="173"/>
      <c r="N243" s="174" t="s">
        <v>1</v>
      </c>
      <c r="O243" s="156" t="s">
        <v>40</v>
      </c>
      <c r="P243" s="157">
        <f>I243+J243</f>
        <v>0</v>
      </c>
      <c r="Q243" s="157">
        <f>ROUND(I243*H243,2)</f>
        <v>0</v>
      </c>
      <c r="R243" s="157">
        <f>ROUND(J243*H243,2)</f>
        <v>0</v>
      </c>
      <c r="S243" s="158">
        <v>0</v>
      </c>
      <c r="T243" s="158">
        <f>S243*H243</f>
        <v>0</v>
      </c>
      <c r="U243" s="158">
        <v>0</v>
      </c>
      <c r="V243" s="158">
        <f>U243*H243</f>
        <v>0</v>
      </c>
      <c r="W243" s="158">
        <v>0</v>
      </c>
      <c r="X243" s="159">
        <f>W243*H243</f>
        <v>0</v>
      </c>
      <c r="Y243" s="28"/>
      <c r="Z243" s="28"/>
      <c r="AA243" s="197" t="str">
        <f t="shared" si="9"/>
        <v/>
      </c>
      <c r="AB243" s="198">
        <f t="shared" si="10"/>
        <v>0</v>
      </c>
      <c r="AC243" s="28"/>
      <c r="AD243" s="28"/>
      <c r="AE243" s="28"/>
      <c r="AR243" s="160" t="s">
        <v>174</v>
      </c>
      <c r="AT243" s="160" t="s">
        <v>170</v>
      </c>
      <c r="AU243" s="160" t="s">
        <v>86</v>
      </c>
      <c r="AY243" s="16" t="s">
        <v>152</v>
      </c>
      <c r="BE243" s="161">
        <f>IF(O243="základní",K243,0)</f>
        <v>0</v>
      </c>
      <c r="BF243" s="161">
        <f>IF(O243="snížená",K243,0)</f>
        <v>0</v>
      </c>
      <c r="BG243" s="161">
        <f>IF(O243="zákl. přenesená",K243,0)</f>
        <v>0</v>
      </c>
      <c r="BH243" s="161">
        <f>IF(O243="sníž. přenesená",K243,0)</f>
        <v>0</v>
      </c>
      <c r="BI243" s="161">
        <f>IF(O243="nulová",K243,0)</f>
        <v>0</v>
      </c>
      <c r="BJ243" s="16" t="s">
        <v>84</v>
      </c>
      <c r="BK243" s="161">
        <f>ROUND(P243*H243,2)</f>
        <v>0</v>
      </c>
      <c r="BL243" s="16" t="s">
        <v>159</v>
      </c>
      <c r="BM243" s="160" t="s">
        <v>484</v>
      </c>
    </row>
    <row r="244" spans="1:65" s="2" customFormat="1" ht="19.5" x14ac:dyDescent="0.2">
      <c r="A244" s="28"/>
      <c r="B244" s="29"/>
      <c r="C244" s="28"/>
      <c r="D244" s="162" t="s">
        <v>161</v>
      </c>
      <c r="E244" s="28"/>
      <c r="F244" s="163" t="s">
        <v>210</v>
      </c>
      <c r="G244" s="28"/>
      <c r="H244" s="28"/>
      <c r="I244" s="28"/>
      <c r="J244" s="28"/>
      <c r="K244" s="28"/>
      <c r="L244" s="28"/>
      <c r="M244" s="29"/>
      <c r="N244" s="164"/>
      <c r="O244" s="165"/>
      <c r="P244" s="54"/>
      <c r="Q244" s="54"/>
      <c r="R244" s="54"/>
      <c r="S244" s="54"/>
      <c r="T244" s="54"/>
      <c r="U244" s="54"/>
      <c r="V244" s="54"/>
      <c r="W244" s="54"/>
      <c r="X244" s="55"/>
      <c r="Y244" s="28"/>
      <c r="Z244" s="28"/>
      <c r="AA244" s="197" t="str">
        <f t="shared" si="9"/>
        <v/>
      </c>
      <c r="AB244" s="198" t="str">
        <f t="shared" si="10"/>
        <v/>
      </c>
      <c r="AC244" s="28"/>
      <c r="AD244" s="28"/>
      <c r="AE244" s="28"/>
      <c r="AT244" s="16" t="s">
        <v>161</v>
      </c>
      <c r="AU244" s="16" t="s">
        <v>86</v>
      </c>
    </row>
    <row r="245" spans="1:65" s="2" customFormat="1" ht="16.5" customHeight="1" x14ac:dyDescent="0.2">
      <c r="A245" s="28"/>
      <c r="B245" s="148"/>
      <c r="C245" s="166" t="s">
        <v>485</v>
      </c>
      <c r="D245" s="166" t="s">
        <v>170</v>
      </c>
      <c r="E245" s="167" t="s">
        <v>486</v>
      </c>
      <c r="F245" s="168" t="s">
        <v>487</v>
      </c>
      <c r="G245" s="169" t="s">
        <v>157</v>
      </c>
      <c r="H245" s="170">
        <v>5</v>
      </c>
      <c r="I245" s="285">
        <v>0</v>
      </c>
      <c r="J245" s="172"/>
      <c r="K245" s="171">
        <f>ROUND(P245*H245,2)</f>
        <v>0</v>
      </c>
      <c r="L245" s="168" t="s">
        <v>1</v>
      </c>
      <c r="M245" s="173"/>
      <c r="N245" s="174" t="s">
        <v>1</v>
      </c>
      <c r="O245" s="156" t="s">
        <v>40</v>
      </c>
      <c r="P245" s="157">
        <f>I245+J245</f>
        <v>0</v>
      </c>
      <c r="Q245" s="157">
        <f>ROUND(I245*H245,2)</f>
        <v>0</v>
      </c>
      <c r="R245" s="157">
        <f>ROUND(J245*H245,2)</f>
        <v>0</v>
      </c>
      <c r="S245" s="158">
        <v>0</v>
      </c>
      <c r="T245" s="158">
        <f>S245*H245</f>
        <v>0</v>
      </c>
      <c r="U245" s="158">
        <v>0</v>
      </c>
      <c r="V245" s="158">
        <f>U245*H245</f>
        <v>0</v>
      </c>
      <c r="W245" s="158">
        <v>0</v>
      </c>
      <c r="X245" s="159">
        <f>W245*H245</f>
        <v>0</v>
      </c>
      <c r="Y245" s="28"/>
      <c r="Z245" s="28"/>
      <c r="AA245" s="197" t="str">
        <f t="shared" si="9"/>
        <v/>
      </c>
      <c r="AB245" s="198">
        <f t="shared" si="10"/>
        <v>0</v>
      </c>
      <c r="AC245" s="28"/>
      <c r="AD245" s="28"/>
      <c r="AE245" s="28"/>
      <c r="AR245" s="160" t="s">
        <v>174</v>
      </c>
      <c r="AT245" s="160" t="s">
        <v>170</v>
      </c>
      <c r="AU245" s="160" t="s">
        <v>86</v>
      </c>
      <c r="AY245" s="16" t="s">
        <v>152</v>
      </c>
      <c r="BE245" s="161">
        <f>IF(O245="základní",K245,0)</f>
        <v>0</v>
      </c>
      <c r="BF245" s="161">
        <f>IF(O245="snížená",K245,0)</f>
        <v>0</v>
      </c>
      <c r="BG245" s="161">
        <f>IF(O245="zákl. přenesená",K245,0)</f>
        <v>0</v>
      </c>
      <c r="BH245" s="161">
        <f>IF(O245="sníž. přenesená",K245,0)</f>
        <v>0</v>
      </c>
      <c r="BI245" s="161">
        <f>IF(O245="nulová",K245,0)</f>
        <v>0</v>
      </c>
      <c r="BJ245" s="16" t="s">
        <v>84</v>
      </c>
      <c r="BK245" s="161">
        <f>ROUND(P245*H245,2)</f>
        <v>0</v>
      </c>
      <c r="BL245" s="16" t="s">
        <v>159</v>
      </c>
      <c r="BM245" s="160" t="s">
        <v>488</v>
      </c>
    </row>
    <row r="246" spans="1:65" s="2" customFormat="1" ht="19.5" x14ac:dyDescent="0.2">
      <c r="A246" s="28"/>
      <c r="B246" s="29"/>
      <c r="C246" s="28"/>
      <c r="D246" s="162" t="s">
        <v>161</v>
      </c>
      <c r="E246" s="28"/>
      <c r="F246" s="163" t="s">
        <v>210</v>
      </c>
      <c r="G246" s="28"/>
      <c r="H246" s="28"/>
      <c r="I246" s="28"/>
      <c r="J246" s="28"/>
      <c r="K246" s="28"/>
      <c r="L246" s="28"/>
      <c r="M246" s="29"/>
      <c r="N246" s="164"/>
      <c r="O246" s="165"/>
      <c r="P246" s="54"/>
      <c r="Q246" s="54"/>
      <c r="R246" s="54"/>
      <c r="S246" s="54"/>
      <c r="T246" s="54"/>
      <c r="U246" s="54"/>
      <c r="V246" s="54"/>
      <c r="W246" s="54"/>
      <c r="X246" s="55"/>
      <c r="Y246" s="28"/>
      <c r="Z246" s="28"/>
      <c r="AA246" s="197" t="str">
        <f t="shared" si="9"/>
        <v/>
      </c>
      <c r="AB246" s="198" t="str">
        <f t="shared" si="10"/>
        <v/>
      </c>
      <c r="AC246" s="28"/>
      <c r="AD246" s="28"/>
      <c r="AE246" s="28"/>
      <c r="AT246" s="16" t="s">
        <v>161</v>
      </c>
      <c r="AU246" s="16" t="s">
        <v>86</v>
      </c>
    </row>
    <row r="247" spans="1:65" s="2" customFormat="1" ht="16.5" customHeight="1" x14ac:dyDescent="0.2">
      <c r="A247" s="28"/>
      <c r="B247" s="148"/>
      <c r="C247" s="166" t="s">
        <v>489</v>
      </c>
      <c r="D247" s="166" t="s">
        <v>170</v>
      </c>
      <c r="E247" s="167" t="s">
        <v>490</v>
      </c>
      <c r="F247" s="168" t="s">
        <v>491</v>
      </c>
      <c r="G247" s="169" t="s">
        <v>157</v>
      </c>
      <c r="H247" s="170">
        <v>22</v>
      </c>
      <c r="I247" s="285">
        <v>0</v>
      </c>
      <c r="J247" s="172"/>
      <c r="K247" s="171">
        <f>ROUND(P247*H247,2)</f>
        <v>0</v>
      </c>
      <c r="L247" s="168" t="s">
        <v>1</v>
      </c>
      <c r="M247" s="173"/>
      <c r="N247" s="174" t="s">
        <v>1</v>
      </c>
      <c r="O247" s="156" t="s">
        <v>40</v>
      </c>
      <c r="P247" s="157">
        <f>I247+J247</f>
        <v>0</v>
      </c>
      <c r="Q247" s="157">
        <f>ROUND(I247*H247,2)</f>
        <v>0</v>
      </c>
      <c r="R247" s="157">
        <f>ROUND(J247*H247,2)</f>
        <v>0</v>
      </c>
      <c r="S247" s="158">
        <v>0</v>
      </c>
      <c r="T247" s="158">
        <f>S247*H247</f>
        <v>0</v>
      </c>
      <c r="U247" s="158">
        <v>0</v>
      </c>
      <c r="V247" s="158">
        <f>U247*H247</f>
        <v>0</v>
      </c>
      <c r="W247" s="158">
        <v>0</v>
      </c>
      <c r="X247" s="159">
        <f>W247*H247</f>
        <v>0</v>
      </c>
      <c r="Y247" s="28"/>
      <c r="Z247" s="28"/>
      <c r="AA247" s="197" t="str">
        <f t="shared" si="9"/>
        <v/>
      </c>
      <c r="AB247" s="198">
        <f t="shared" si="10"/>
        <v>0</v>
      </c>
      <c r="AC247" s="28"/>
      <c r="AD247" s="28"/>
      <c r="AE247" s="28"/>
      <c r="AR247" s="160" t="s">
        <v>174</v>
      </c>
      <c r="AT247" s="160" t="s">
        <v>170</v>
      </c>
      <c r="AU247" s="160" t="s">
        <v>86</v>
      </c>
      <c r="AY247" s="16" t="s">
        <v>152</v>
      </c>
      <c r="BE247" s="161">
        <f>IF(O247="základní",K247,0)</f>
        <v>0</v>
      </c>
      <c r="BF247" s="161">
        <f>IF(O247="snížená",K247,0)</f>
        <v>0</v>
      </c>
      <c r="BG247" s="161">
        <f>IF(O247="zákl. přenesená",K247,0)</f>
        <v>0</v>
      </c>
      <c r="BH247" s="161">
        <f>IF(O247="sníž. přenesená",K247,0)</f>
        <v>0</v>
      </c>
      <c r="BI247" s="161">
        <f>IF(O247="nulová",K247,0)</f>
        <v>0</v>
      </c>
      <c r="BJ247" s="16" t="s">
        <v>84</v>
      </c>
      <c r="BK247" s="161">
        <f>ROUND(P247*H247,2)</f>
        <v>0</v>
      </c>
      <c r="BL247" s="16" t="s">
        <v>159</v>
      </c>
      <c r="BM247" s="160" t="s">
        <v>492</v>
      </c>
    </row>
    <row r="248" spans="1:65" s="2" customFormat="1" ht="19.5" x14ac:dyDescent="0.2">
      <c r="A248" s="28"/>
      <c r="B248" s="29"/>
      <c r="C248" s="28"/>
      <c r="D248" s="162" t="s">
        <v>161</v>
      </c>
      <c r="E248" s="28"/>
      <c r="F248" s="163" t="s">
        <v>210</v>
      </c>
      <c r="G248" s="28"/>
      <c r="H248" s="28"/>
      <c r="I248" s="28"/>
      <c r="J248" s="28"/>
      <c r="K248" s="28"/>
      <c r="L248" s="28"/>
      <c r="M248" s="29"/>
      <c r="N248" s="164"/>
      <c r="O248" s="165"/>
      <c r="P248" s="54"/>
      <c r="Q248" s="54"/>
      <c r="R248" s="54"/>
      <c r="S248" s="54"/>
      <c r="T248" s="54"/>
      <c r="U248" s="54"/>
      <c r="V248" s="54"/>
      <c r="W248" s="54"/>
      <c r="X248" s="55"/>
      <c r="Y248" s="28"/>
      <c r="Z248" s="28"/>
      <c r="AA248" s="197" t="str">
        <f t="shared" si="9"/>
        <v/>
      </c>
      <c r="AB248" s="198" t="str">
        <f t="shared" si="10"/>
        <v/>
      </c>
      <c r="AC248" s="28"/>
      <c r="AD248" s="28"/>
      <c r="AE248" s="28"/>
      <c r="AT248" s="16" t="s">
        <v>161</v>
      </c>
      <c r="AU248" s="16" t="s">
        <v>86</v>
      </c>
    </row>
    <row r="249" spans="1:65" s="2" customFormat="1" ht="16.5" customHeight="1" x14ac:dyDescent="0.2">
      <c r="A249" s="28"/>
      <c r="B249" s="148"/>
      <c r="C249" s="166" t="s">
        <v>493</v>
      </c>
      <c r="D249" s="166" t="s">
        <v>170</v>
      </c>
      <c r="E249" s="167" t="s">
        <v>494</v>
      </c>
      <c r="F249" s="168" t="s">
        <v>495</v>
      </c>
      <c r="G249" s="169" t="s">
        <v>157</v>
      </c>
      <c r="H249" s="170">
        <v>24</v>
      </c>
      <c r="I249" s="285">
        <v>0</v>
      </c>
      <c r="J249" s="172"/>
      <c r="K249" s="171">
        <f>ROUND(P249*H249,2)</f>
        <v>0</v>
      </c>
      <c r="L249" s="168" t="s">
        <v>1</v>
      </c>
      <c r="M249" s="173"/>
      <c r="N249" s="174" t="s">
        <v>1</v>
      </c>
      <c r="O249" s="156" t="s">
        <v>40</v>
      </c>
      <c r="P249" s="157">
        <f>I249+J249</f>
        <v>0</v>
      </c>
      <c r="Q249" s="157">
        <f>ROUND(I249*H249,2)</f>
        <v>0</v>
      </c>
      <c r="R249" s="157">
        <f>ROUND(J249*H249,2)</f>
        <v>0</v>
      </c>
      <c r="S249" s="158">
        <v>0</v>
      </c>
      <c r="T249" s="158">
        <f>S249*H249</f>
        <v>0</v>
      </c>
      <c r="U249" s="158">
        <v>0</v>
      </c>
      <c r="V249" s="158">
        <f>U249*H249</f>
        <v>0</v>
      </c>
      <c r="W249" s="158">
        <v>0</v>
      </c>
      <c r="X249" s="159">
        <f>W249*H249</f>
        <v>0</v>
      </c>
      <c r="Y249" s="28"/>
      <c r="Z249" s="28"/>
      <c r="AA249" s="197" t="str">
        <f t="shared" si="9"/>
        <v/>
      </c>
      <c r="AB249" s="198">
        <f t="shared" si="10"/>
        <v>0</v>
      </c>
      <c r="AC249" s="28"/>
      <c r="AD249" s="28"/>
      <c r="AE249" s="28"/>
      <c r="AR249" s="160" t="s">
        <v>174</v>
      </c>
      <c r="AT249" s="160" t="s">
        <v>170</v>
      </c>
      <c r="AU249" s="160" t="s">
        <v>86</v>
      </c>
      <c r="AY249" s="16" t="s">
        <v>152</v>
      </c>
      <c r="BE249" s="161">
        <f>IF(O249="základní",K249,0)</f>
        <v>0</v>
      </c>
      <c r="BF249" s="161">
        <f>IF(O249="snížená",K249,0)</f>
        <v>0</v>
      </c>
      <c r="BG249" s="161">
        <f>IF(O249="zákl. přenesená",K249,0)</f>
        <v>0</v>
      </c>
      <c r="BH249" s="161">
        <f>IF(O249="sníž. přenesená",K249,0)</f>
        <v>0</v>
      </c>
      <c r="BI249" s="161">
        <f>IF(O249="nulová",K249,0)</f>
        <v>0</v>
      </c>
      <c r="BJ249" s="16" t="s">
        <v>84</v>
      </c>
      <c r="BK249" s="161">
        <f>ROUND(P249*H249,2)</f>
        <v>0</v>
      </c>
      <c r="BL249" s="16" t="s">
        <v>159</v>
      </c>
      <c r="BM249" s="160" t="s">
        <v>496</v>
      </c>
    </row>
    <row r="250" spans="1:65" s="2" customFormat="1" ht="19.5" x14ac:dyDescent="0.2">
      <c r="A250" s="28"/>
      <c r="B250" s="29"/>
      <c r="C250" s="28"/>
      <c r="D250" s="162" t="s">
        <v>161</v>
      </c>
      <c r="E250" s="28"/>
      <c r="F250" s="163" t="s">
        <v>210</v>
      </c>
      <c r="G250" s="28"/>
      <c r="H250" s="28"/>
      <c r="I250" s="28"/>
      <c r="J250" s="28"/>
      <c r="K250" s="28"/>
      <c r="L250" s="28"/>
      <c r="M250" s="29"/>
      <c r="N250" s="164"/>
      <c r="O250" s="165"/>
      <c r="P250" s="54"/>
      <c r="Q250" s="54"/>
      <c r="R250" s="54"/>
      <c r="S250" s="54"/>
      <c r="T250" s="54"/>
      <c r="U250" s="54"/>
      <c r="V250" s="54"/>
      <c r="W250" s="54"/>
      <c r="X250" s="55"/>
      <c r="Y250" s="28"/>
      <c r="Z250" s="28"/>
      <c r="AA250" s="197" t="str">
        <f t="shared" si="9"/>
        <v/>
      </c>
      <c r="AB250" s="198" t="str">
        <f t="shared" si="10"/>
        <v/>
      </c>
      <c r="AC250" s="28"/>
      <c r="AD250" s="28"/>
      <c r="AE250" s="28"/>
      <c r="AT250" s="16" t="s">
        <v>161</v>
      </c>
      <c r="AU250" s="16" t="s">
        <v>86</v>
      </c>
    </row>
    <row r="251" spans="1:65" s="2" customFormat="1" ht="16.5" customHeight="1" x14ac:dyDescent="0.2">
      <c r="A251" s="28"/>
      <c r="B251" s="148"/>
      <c r="C251" s="166" t="s">
        <v>497</v>
      </c>
      <c r="D251" s="166" t="s">
        <v>170</v>
      </c>
      <c r="E251" s="167" t="s">
        <v>498</v>
      </c>
      <c r="F251" s="168" t="s">
        <v>499</v>
      </c>
      <c r="G251" s="169" t="s">
        <v>157</v>
      </c>
      <c r="H251" s="170">
        <v>24</v>
      </c>
      <c r="I251" s="285">
        <v>0</v>
      </c>
      <c r="J251" s="172"/>
      <c r="K251" s="171">
        <f>ROUND(P251*H251,2)</f>
        <v>0</v>
      </c>
      <c r="L251" s="168" t="s">
        <v>1</v>
      </c>
      <c r="M251" s="173"/>
      <c r="N251" s="174" t="s">
        <v>1</v>
      </c>
      <c r="O251" s="156" t="s">
        <v>40</v>
      </c>
      <c r="P251" s="157">
        <f>I251+J251</f>
        <v>0</v>
      </c>
      <c r="Q251" s="157">
        <f>ROUND(I251*H251,2)</f>
        <v>0</v>
      </c>
      <c r="R251" s="157">
        <f>ROUND(J251*H251,2)</f>
        <v>0</v>
      </c>
      <c r="S251" s="158">
        <v>0</v>
      </c>
      <c r="T251" s="158">
        <f>S251*H251</f>
        <v>0</v>
      </c>
      <c r="U251" s="158">
        <v>0</v>
      </c>
      <c r="V251" s="158">
        <f>U251*H251</f>
        <v>0</v>
      </c>
      <c r="W251" s="158">
        <v>0</v>
      </c>
      <c r="X251" s="159">
        <f>W251*H251</f>
        <v>0</v>
      </c>
      <c r="Y251" s="28"/>
      <c r="Z251" s="28"/>
      <c r="AA251" s="197" t="str">
        <f t="shared" si="9"/>
        <v/>
      </c>
      <c r="AB251" s="198">
        <f t="shared" si="10"/>
        <v>0</v>
      </c>
      <c r="AC251" s="28"/>
      <c r="AD251" s="28"/>
      <c r="AE251" s="28"/>
      <c r="AR251" s="160" t="s">
        <v>174</v>
      </c>
      <c r="AT251" s="160" t="s">
        <v>170</v>
      </c>
      <c r="AU251" s="160" t="s">
        <v>86</v>
      </c>
      <c r="AY251" s="16" t="s">
        <v>152</v>
      </c>
      <c r="BE251" s="161">
        <f>IF(O251="základní",K251,0)</f>
        <v>0</v>
      </c>
      <c r="BF251" s="161">
        <f>IF(O251="snížená",K251,0)</f>
        <v>0</v>
      </c>
      <c r="BG251" s="161">
        <f>IF(O251="zákl. přenesená",K251,0)</f>
        <v>0</v>
      </c>
      <c r="BH251" s="161">
        <f>IF(O251="sníž. přenesená",K251,0)</f>
        <v>0</v>
      </c>
      <c r="BI251" s="161">
        <f>IF(O251="nulová",K251,0)</f>
        <v>0</v>
      </c>
      <c r="BJ251" s="16" t="s">
        <v>84</v>
      </c>
      <c r="BK251" s="161">
        <f>ROUND(P251*H251,2)</f>
        <v>0</v>
      </c>
      <c r="BL251" s="16" t="s">
        <v>159</v>
      </c>
      <c r="BM251" s="160" t="s">
        <v>500</v>
      </c>
    </row>
    <row r="252" spans="1:65" s="2" customFormat="1" ht="19.5" x14ac:dyDescent="0.2">
      <c r="A252" s="28"/>
      <c r="B252" s="29"/>
      <c r="C252" s="28"/>
      <c r="D252" s="162" t="s">
        <v>161</v>
      </c>
      <c r="E252" s="28"/>
      <c r="F252" s="163" t="s">
        <v>210</v>
      </c>
      <c r="G252" s="28"/>
      <c r="H252" s="28"/>
      <c r="I252" s="28"/>
      <c r="J252" s="28"/>
      <c r="K252" s="28"/>
      <c r="L252" s="28"/>
      <c r="M252" s="29"/>
      <c r="N252" s="164"/>
      <c r="O252" s="165"/>
      <c r="P252" s="54"/>
      <c r="Q252" s="54"/>
      <c r="R252" s="54"/>
      <c r="S252" s="54"/>
      <c r="T252" s="54"/>
      <c r="U252" s="54"/>
      <c r="V252" s="54"/>
      <c r="W252" s="54"/>
      <c r="X252" s="55"/>
      <c r="Y252" s="28"/>
      <c r="Z252" s="28"/>
      <c r="AA252" s="197" t="str">
        <f t="shared" si="9"/>
        <v/>
      </c>
      <c r="AB252" s="198" t="str">
        <f t="shared" si="10"/>
        <v/>
      </c>
      <c r="AC252" s="28"/>
      <c r="AD252" s="28"/>
      <c r="AE252" s="28"/>
      <c r="AT252" s="16" t="s">
        <v>161</v>
      </c>
      <c r="AU252" s="16" t="s">
        <v>86</v>
      </c>
    </row>
    <row r="253" spans="1:65" s="2" customFormat="1" ht="16.5" customHeight="1" x14ac:dyDescent="0.2">
      <c r="A253" s="28"/>
      <c r="B253" s="148"/>
      <c r="C253" s="166" t="s">
        <v>501</v>
      </c>
      <c r="D253" s="166" t="s">
        <v>170</v>
      </c>
      <c r="E253" s="167" t="s">
        <v>502</v>
      </c>
      <c r="F253" s="168" t="s">
        <v>503</v>
      </c>
      <c r="G253" s="169" t="s">
        <v>157</v>
      </c>
      <c r="H253" s="170">
        <v>1</v>
      </c>
      <c r="I253" s="285">
        <v>0</v>
      </c>
      <c r="J253" s="172"/>
      <c r="K253" s="171">
        <f>ROUND(P253*H253,2)</f>
        <v>0</v>
      </c>
      <c r="L253" s="168" t="s">
        <v>1</v>
      </c>
      <c r="M253" s="173"/>
      <c r="N253" s="174" t="s">
        <v>1</v>
      </c>
      <c r="O253" s="156" t="s">
        <v>40</v>
      </c>
      <c r="P253" s="157">
        <f>I253+J253</f>
        <v>0</v>
      </c>
      <c r="Q253" s="157">
        <f>ROUND(I253*H253,2)</f>
        <v>0</v>
      </c>
      <c r="R253" s="157">
        <f>ROUND(J253*H253,2)</f>
        <v>0</v>
      </c>
      <c r="S253" s="158">
        <v>0</v>
      </c>
      <c r="T253" s="158">
        <f>S253*H253</f>
        <v>0</v>
      </c>
      <c r="U253" s="158">
        <v>0</v>
      </c>
      <c r="V253" s="158">
        <f>U253*H253</f>
        <v>0</v>
      </c>
      <c r="W253" s="158">
        <v>0</v>
      </c>
      <c r="X253" s="159">
        <f>W253*H253</f>
        <v>0</v>
      </c>
      <c r="Y253" s="28"/>
      <c r="Z253" s="28"/>
      <c r="AA253" s="197" t="str">
        <f t="shared" si="9"/>
        <v/>
      </c>
      <c r="AB253" s="198">
        <f t="shared" si="10"/>
        <v>0</v>
      </c>
      <c r="AC253" s="28"/>
      <c r="AD253" s="28"/>
      <c r="AE253" s="28"/>
      <c r="AR253" s="160" t="s">
        <v>174</v>
      </c>
      <c r="AT253" s="160" t="s">
        <v>170</v>
      </c>
      <c r="AU253" s="160" t="s">
        <v>86</v>
      </c>
      <c r="AY253" s="16" t="s">
        <v>152</v>
      </c>
      <c r="BE253" s="161">
        <f>IF(O253="základní",K253,0)</f>
        <v>0</v>
      </c>
      <c r="BF253" s="161">
        <f>IF(O253="snížená",K253,0)</f>
        <v>0</v>
      </c>
      <c r="BG253" s="161">
        <f>IF(O253="zákl. přenesená",K253,0)</f>
        <v>0</v>
      </c>
      <c r="BH253" s="161">
        <f>IF(O253="sníž. přenesená",K253,0)</f>
        <v>0</v>
      </c>
      <c r="BI253" s="161">
        <f>IF(O253="nulová",K253,0)</f>
        <v>0</v>
      </c>
      <c r="BJ253" s="16" t="s">
        <v>84</v>
      </c>
      <c r="BK253" s="161">
        <f>ROUND(P253*H253,2)</f>
        <v>0</v>
      </c>
      <c r="BL253" s="16" t="s">
        <v>159</v>
      </c>
      <c r="BM253" s="160" t="s">
        <v>504</v>
      </c>
    </row>
    <row r="254" spans="1:65" s="2" customFormat="1" ht="19.5" x14ac:dyDescent="0.2">
      <c r="A254" s="28"/>
      <c r="B254" s="29"/>
      <c r="C254" s="28"/>
      <c r="D254" s="162" t="s">
        <v>161</v>
      </c>
      <c r="E254" s="28"/>
      <c r="F254" s="163" t="s">
        <v>210</v>
      </c>
      <c r="G254" s="28"/>
      <c r="H254" s="28"/>
      <c r="I254" s="28"/>
      <c r="J254" s="28"/>
      <c r="K254" s="28"/>
      <c r="L254" s="28"/>
      <c r="M254" s="29"/>
      <c r="N254" s="164"/>
      <c r="O254" s="165"/>
      <c r="P254" s="54"/>
      <c r="Q254" s="54"/>
      <c r="R254" s="54"/>
      <c r="S254" s="54"/>
      <c r="T254" s="54"/>
      <c r="U254" s="54"/>
      <c r="V254" s="54"/>
      <c r="W254" s="54"/>
      <c r="X254" s="55"/>
      <c r="Y254" s="28"/>
      <c r="Z254" s="28"/>
      <c r="AA254" s="197" t="str">
        <f t="shared" si="9"/>
        <v/>
      </c>
      <c r="AB254" s="198" t="str">
        <f t="shared" si="10"/>
        <v/>
      </c>
      <c r="AC254" s="28"/>
      <c r="AD254" s="28"/>
      <c r="AE254" s="28"/>
      <c r="AT254" s="16" t="s">
        <v>161</v>
      </c>
      <c r="AU254" s="16" t="s">
        <v>86</v>
      </c>
    </row>
    <row r="255" spans="1:65" s="2" customFormat="1" ht="16.5" customHeight="1" x14ac:dyDescent="0.2">
      <c r="A255" s="28"/>
      <c r="B255" s="148"/>
      <c r="C255" s="166" t="s">
        <v>505</v>
      </c>
      <c r="D255" s="166" t="s">
        <v>170</v>
      </c>
      <c r="E255" s="167" t="s">
        <v>506</v>
      </c>
      <c r="F255" s="168" t="s">
        <v>507</v>
      </c>
      <c r="G255" s="169" t="s">
        <v>157</v>
      </c>
      <c r="H255" s="170">
        <v>31</v>
      </c>
      <c r="I255" s="285">
        <v>0</v>
      </c>
      <c r="J255" s="172"/>
      <c r="K255" s="171">
        <f>ROUND(P255*H255,2)</f>
        <v>0</v>
      </c>
      <c r="L255" s="168" t="s">
        <v>1</v>
      </c>
      <c r="M255" s="173"/>
      <c r="N255" s="174" t="s">
        <v>1</v>
      </c>
      <c r="O255" s="156" t="s">
        <v>40</v>
      </c>
      <c r="P255" s="157">
        <f>I255+J255</f>
        <v>0</v>
      </c>
      <c r="Q255" s="157">
        <f>ROUND(I255*H255,2)</f>
        <v>0</v>
      </c>
      <c r="R255" s="157">
        <f>ROUND(J255*H255,2)</f>
        <v>0</v>
      </c>
      <c r="S255" s="158">
        <v>0</v>
      </c>
      <c r="T255" s="158">
        <f>S255*H255</f>
        <v>0</v>
      </c>
      <c r="U255" s="158">
        <v>0</v>
      </c>
      <c r="V255" s="158">
        <f>U255*H255</f>
        <v>0</v>
      </c>
      <c r="W255" s="158">
        <v>0</v>
      </c>
      <c r="X255" s="159">
        <f>W255*H255</f>
        <v>0</v>
      </c>
      <c r="Y255" s="28"/>
      <c r="Z255" s="28"/>
      <c r="AA255" s="197">
        <f t="shared" si="9"/>
        <v>0</v>
      </c>
      <c r="AB255" s="198" t="str">
        <f t="shared" si="10"/>
        <v/>
      </c>
      <c r="AC255" s="28"/>
      <c r="AD255" s="28"/>
      <c r="AE255" s="28"/>
      <c r="AR255" s="160" t="s">
        <v>174</v>
      </c>
      <c r="AT255" s="160" t="s">
        <v>170</v>
      </c>
      <c r="AU255" s="160" t="s">
        <v>86</v>
      </c>
      <c r="AY255" s="16" t="s">
        <v>152</v>
      </c>
      <c r="BE255" s="161">
        <f>IF(O255="základní",K255,0)</f>
        <v>0</v>
      </c>
      <c r="BF255" s="161">
        <f>IF(O255="snížená",K255,0)</f>
        <v>0</v>
      </c>
      <c r="BG255" s="161">
        <f>IF(O255="zákl. přenesená",K255,0)</f>
        <v>0</v>
      </c>
      <c r="BH255" s="161">
        <f>IF(O255="sníž. přenesená",K255,0)</f>
        <v>0</v>
      </c>
      <c r="BI255" s="161">
        <f>IF(O255="nulová",K255,0)</f>
        <v>0</v>
      </c>
      <c r="BJ255" s="16" t="s">
        <v>84</v>
      </c>
      <c r="BK255" s="161">
        <f>ROUND(P255*H255,2)</f>
        <v>0</v>
      </c>
      <c r="BL255" s="16" t="s">
        <v>159</v>
      </c>
      <c r="BM255" s="160" t="s">
        <v>508</v>
      </c>
    </row>
    <row r="256" spans="1:65" s="2" customFormat="1" ht="19.5" x14ac:dyDescent="0.2">
      <c r="A256" s="28"/>
      <c r="B256" s="29"/>
      <c r="C256" s="28"/>
      <c r="D256" s="162" t="s">
        <v>161</v>
      </c>
      <c r="E256" s="28"/>
      <c r="F256" s="163" t="s">
        <v>215</v>
      </c>
      <c r="G256" s="28"/>
      <c r="H256" s="28"/>
      <c r="I256" s="28"/>
      <c r="J256" s="28"/>
      <c r="K256" s="28"/>
      <c r="L256" s="28"/>
      <c r="M256" s="29"/>
      <c r="N256" s="164"/>
      <c r="O256" s="165"/>
      <c r="P256" s="54"/>
      <c r="Q256" s="54"/>
      <c r="R256" s="54"/>
      <c r="S256" s="54"/>
      <c r="T256" s="54"/>
      <c r="U256" s="54"/>
      <c r="V256" s="54"/>
      <c r="W256" s="54"/>
      <c r="X256" s="55"/>
      <c r="Y256" s="28"/>
      <c r="Z256" s="28"/>
      <c r="AA256" s="197" t="str">
        <f t="shared" si="9"/>
        <v/>
      </c>
      <c r="AB256" s="198" t="str">
        <f t="shared" si="10"/>
        <v/>
      </c>
      <c r="AC256" s="28"/>
      <c r="AD256" s="28"/>
      <c r="AE256" s="28"/>
      <c r="AT256" s="16" t="s">
        <v>161</v>
      </c>
      <c r="AU256" s="16" t="s">
        <v>86</v>
      </c>
    </row>
    <row r="257" spans="1:65" s="2" customFormat="1" ht="16.5" customHeight="1" x14ac:dyDescent="0.2">
      <c r="A257" s="28"/>
      <c r="B257" s="148"/>
      <c r="C257" s="166" t="s">
        <v>509</v>
      </c>
      <c r="D257" s="166" t="s">
        <v>170</v>
      </c>
      <c r="E257" s="167" t="s">
        <v>510</v>
      </c>
      <c r="F257" s="168" t="s">
        <v>511</v>
      </c>
      <c r="G257" s="169" t="s">
        <v>157</v>
      </c>
      <c r="H257" s="170">
        <v>5</v>
      </c>
      <c r="I257" s="285">
        <v>0</v>
      </c>
      <c r="J257" s="172"/>
      <c r="K257" s="171">
        <f>ROUND(P257*H257,2)</f>
        <v>0</v>
      </c>
      <c r="L257" s="168" t="s">
        <v>1</v>
      </c>
      <c r="M257" s="173"/>
      <c r="N257" s="174" t="s">
        <v>1</v>
      </c>
      <c r="O257" s="156" t="s">
        <v>40</v>
      </c>
      <c r="P257" s="157">
        <f>I257+J257</f>
        <v>0</v>
      </c>
      <c r="Q257" s="157">
        <f>ROUND(I257*H257,2)</f>
        <v>0</v>
      </c>
      <c r="R257" s="157">
        <f>ROUND(J257*H257,2)</f>
        <v>0</v>
      </c>
      <c r="S257" s="158">
        <v>0</v>
      </c>
      <c r="T257" s="158">
        <f>S257*H257</f>
        <v>0</v>
      </c>
      <c r="U257" s="158">
        <v>0</v>
      </c>
      <c r="V257" s="158">
        <f>U257*H257</f>
        <v>0</v>
      </c>
      <c r="W257" s="158">
        <v>0</v>
      </c>
      <c r="X257" s="159">
        <f>W257*H257</f>
        <v>0</v>
      </c>
      <c r="Y257" s="28"/>
      <c r="Z257" s="28"/>
      <c r="AA257" s="197">
        <f t="shared" si="9"/>
        <v>0</v>
      </c>
      <c r="AB257" s="198" t="str">
        <f t="shared" si="10"/>
        <v/>
      </c>
      <c r="AC257" s="28"/>
      <c r="AD257" s="28"/>
      <c r="AE257" s="28"/>
      <c r="AR257" s="160" t="s">
        <v>174</v>
      </c>
      <c r="AT257" s="160" t="s">
        <v>170</v>
      </c>
      <c r="AU257" s="160" t="s">
        <v>86</v>
      </c>
      <c r="AY257" s="16" t="s">
        <v>152</v>
      </c>
      <c r="BE257" s="161">
        <f>IF(O257="základní",K257,0)</f>
        <v>0</v>
      </c>
      <c r="BF257" s="161">
        <f>IF(O257="snížená",K257,0)</f>
        <v>0</v>
      </c>
      <c r="BG257" s="161">
        <f>IF(O257="zákl. přenesená",K257,0)</f>
        <v>0</v>
      </c>
      <c r="BH257" s="161">
        <f>IF(O257="sníž. přenesená",K257,0)</f>
        <v>0</v>
      </c>
      <c r="BI257" s="161">
        <f>IF(O257="nulová",K257,0)</f>
        <v>0</v>
      </c>
      <c r="BJ257" s="16" t="s">
        <v>84</v>
      </c>
      <c r="BK257" s="161">
        <f>ROUND(P257*H257,2)</f>
        <v>0</v>
      </c>
      <c r="BL257" s="16" t="s">
        <v>159</v>
      </c>
      <c r="BM257" s="160" t="s">
        <v>512</v>
      </c>
    </row>
    <row r="258" spans="1:65" s="2" customFormat="1" ht="19.5" x14ac:dyDescent="0.2">
      <c r="A258" s="28"/>
      <c r="B258" s="29"/>
      <c r="C258" s="28"/>
      <c r="D258" s="162" t="s">
        <v>161</v>
      </c>
      <c r="E258" s="28"/>
      <c r="F258" s="163" t="s">
        <v>215</v>
      </c>
      <c r="G258" s="28"/>
      <c r="H258" s="28"/>
      <c r="I258" s="28"/>
      <c r="J258" s="28"/>
      <c r="K258" s="28"/>
      <c r="L258" s="28"/>
      <c r="M258" s="29"/>
      <c r="N258" s="164"/>
      <c r="O258" s="165"/>
      <c r="P258" s="54"/>
      <c r="Q258" s="54"/>
      <c r="R258" s="54"/>
      <c r="S258" s="54"/>
      <c r="T258" s="54"/>
      <c r="U258" s="54"/>
      <c r="V258" s="54"/>
      <c r="W258" s="54"/>
      <c r="X258" s="55"/>
      <c r="Y258" s="28"/>
      <c r="Z258" s="28"/>
      <c r="AA258" s="197" t="str">
        <f t="shared" si="9"/>
        <v/>
      </c>
      <c r="AB258" s="198" t="str">
        <f t="shared" si="10"/>
        <v/>
      </c>
      <c r="AC258" s="28"/>
      <c r="AD258" s="28"/>
      <c r="AE258" s="28"/>
      <c r="AT258" s="16" t="s">
        <v>161</v>
      </c>
      <c r="AU258" s="16" t="s">
        <v>86</v>
      </c>
    </row>
    <row r="259" spans="1:65" s="2" customFormat="1" ht="16.5" customHeight="1" x14ac:dyDescent="0.2">
      <c r="A259" s="28"/>
      <c r="B259" s="148"/>
      <c r="C259" s="166" t="s">
        <v>513</v>
      </c>
      <c r="D259" s="166" t="s">
        <v>170</v>
      </c>
      <c r="E259" s="167" t="s">
        <v>514</v>
      </c>
      <c r="F259" s="168" t="s">
        <v>515</v>
      </c>
      <c r="G259" s="169" t="s">
        <v>157</v>
      </c>
      <c r="H259" s="170">
        <v>13</v>
      </c>
      <c r="I259" s="285">
        <v>0</v>
      </c>
      <c r="J259" s="172"/>
      <c r="K259" s="171">
        <f>ROUND(P259*H259,2)</f>
        <v>0</v>
      </c>
      <c r="L259" s="168" t="s">
        <v>1</v>
      </c>
      <c r="M259" s="173"/>
      <c r="N259" s="174" t="s">
        <v>1</v>
      </c>
      <c r="O259" s="156" t="s">
        <v>40</v>
      </c>
      <c r="P259" s="157">
        <f>I259+J259</f>
        <v>0</v>
      </c>
      <c r="Q259" s="157">
        <f>ROUND(I259*H259,2)</f>
        <v>0</v>
      </c>
      <c r="R259" s="157">
        <f>ROUND(J259*H259,2)</f>
        <v>0</v>
      </c>
      <c r="S259" s="158">
        <v>0</v>
      </c>
      <c r="T259" s="158">
        <f>S259*H259</f>
        <v>0</v>
      </c>
      <c r="U259" s="158">
        <v>0</v>
      </c>
      <c r="V259" s="158">
        <f>U259*H259</f>
        <v>0</v>
      </c>
      <c r="W259" s="158">
        <v>0</v>
      </c>
      <c r="X259" s="159">
        <f>W259*H259</f>
        <v>0</v>
      </c>
      <c r="Y259" s="28"/>
      <c r="Z259" s="28"/>
      <c r="AA259" s="197">
        <f t="shared" si="9"/>
        <v>0</v>
      </c>
      <c r="AB259" s="198" t="str">
        <f t="shared" si="10"/>
        <v/>
      </c>
      <c r="AC259" s="28"/>
      <c r="AD259" s="28"/>
      <c r="AE259" s="28"/>
      <c r="AR259" s="160" t="s">
        <v>174</v>
      </c>
      <c r="AT259" s="160" t="s">
        <v>170</v>
      </c>
      <c r="AU259" s="160" t="s">
        <v>86</v>
      </c>
      <c r="AY259" s="16" t="s">
        <v>152</v>
      </c>
      <c r="BE259" s="161">
        <f>IF(O259="základní",K259,0)</f>
        <v>0</v>
      </c>
      <c r="BF259" s="161">
        <f>IF(O259="snížená",K259,0)</f>
        <v>0</v>
      </c>
      <c r="BG259" s="161">
        <f>IF(O259="zákl. přenesená",K259,0)</f>
        <v>0</v>
      </c>
      <c r="BH259" s="161">
        <f>IF(O259="sníž. přenesená",K259,0)</f>
        <v>0</v>
      </c>
      <c r="BI259" s="161">
        <f>IF(O259="nulová",K259,0)</f>
        <v>0</v>
      </c>
      <c r="BJ259" s="16" t="s">
        <v>84</v>
      </c>
      <c r="BK259" s="161">
        <f>ROUND(P259*H259,2)</f>
        <v>0</v>
      </c>
      <c r="BL259" s="16" t="s">
        <v>159</v>
      </c>
      <c r="BM259" s="160" t="s">
        <v>516</v>
      </c>
    </row>
    <row r="260" spans="1:65" s="2" customFormat="1" ht="19.5" x14ac:dyDescent="0.2">
      <c r="A260" s="28"/>
      <c r="B260" s="29"/>
      <c r="C260" s="28"/>
      <c r="D260" s="162" t="s">
        <v>161</v>
      </c>
      <c r="E260" s="28"/>
      <c r="F260" s="163" t="s">
        <v>215</v>
      </c>
      <c r="G260" s="28"/>
      <c r="H260" s="28"/>
      <c r="I260" s="28"/>
      <c r="J260" s="28"/>
      <c r="K260" s="28"/>
      <c r="L260" s="28"/>
      <c r="M260" s="29"/>
      <c r="N260" s="164"/>
      <c r="O260" s="165"/>
      <c r="P260" s="54"/>
      <c r="Q260" s="54"/>
      <c r="R260" s="54"/>
      <c r="S260" s="54"/>
      <c r="T260" s="54"/>
      <c r="U260" s="54"/>
      <c r="V260" s="54"/>
      <c r="W260" s="54"/>
      <c r="X260" s="55"/>
      <c r="Y260" s="28"/>
      <c r="Z260" s="28"/>
      <c r="AA260" s="197" t="str">
        <f t="shared" si="9"/>
        <v/>
      </c>
      <c r="AB260" s="198" t="str">
        <f t="shared" si="10"/>
        <v/>
      </c>
      <c r="AC260" s="28"/>
      <c r="AD260" s="28"/>
      <c r="AE260" s="28"/>
      <c r="AT260" s="16" t="s">
        <v>161</v>
      </c>
      <c r="AU260" s="16" t="s">
        <v>86</v>
      </c>
    </row>
    <row r="261" spans="1:65" s="2" customFormat="1" ht="16.5" customHeight="1" x14ac:dyDescent="0.2">
      <c r="A261" s="28"/>
      <c r="B261" s="148"/>
      <c r="C261" s="166" t="s">
        <v>517</v>
      </c>
      <c r="D261" s="166" t="s">
        <v>170</v>
      </c>
      <c r="E261" s="167" t="s">
        <v>518</v>
      </c>
      <c r="F261" s="168" t="s">
        <v>519</v>
      </c>
      <c r="G261" s="169" t="s">
        <v>157</v>
      </c>
      <c r="H261" s="170">
        <v>16</v>
      </c>
      <c r="I261" s="285">
        <v>0</v>
      </c>
      <c r="J261" s="172"/>
      <c r="K261" s="171">
        <f>ROUND(P261*H261,2)</f>
        <v>0</v>
      </c>
      <c r="L261" s="168" t="s">
        <v>1</v>
      </c>
      <c r="M261" s="173"/>
      <c r="N261" s="174" t="s">
        <v>1</v>
      </c>
      <c r="O261" s="156" t="s">
        <v>40</v>
      </c>
      <c r="P261" s="157">
        <f>I261+J261</f>
        <v>0</v>
      </c>
      <c r="Q261" s="157">
        <f>ROUND(I261*H261,2)</f>
        <v>0</v>
      </c>
      <c r="R261" s="157">
        <f>ROUND(J261*H261,2)</f>
        <v>0</v>
      </c>
      <c r="S261" s="158">
        <v>0</v>
      </c>
      <c r="T261" s="158">
        <f>S261*H261</f>
        <v>0</v>
      </c>
      <c r="U261" s="158">
        <v>0</v>
      </c>
      <c r="V261" s="158">
        <f>U261*H261</f>
        <v>0</v>
      </c>
      <c r="W261" s="158">
        <v>0</v>
      </c>
      <c r="X261" s="159">
        <f>W261*H261</f>
        <v>0</v>
      </c>
      <c r="Y261" s="28"/>
      <c r="Z261" s="28"/>
      <c r="AA261" s="197">
        <f t="shared" ref="AA261:AA273" si="11">IFERROR(IF(FIND("
nezpůsobilé",$F262)&gt;1,$K261,0),"")</f>
        <v>0</v>
      </c>
      <c r="AB261" s="198" t="str">
        <f t="shared" ref="AB261:AB273" si="12">IFERROR(IF(FIND("
způsobilé",$F262)&gt;1,$K261,0),"")</f>
        <v/>
      </c>
      <c r="AC261" s="28"/>
      <c r="AD261" s="28"/>
      <c r="AE261" s="28"/>
      <c r="AR261" s="160" t="s">
        <v>174</v>
      </c>
      <c r="AT261" s="160" t="s">
        <v>170</v>
      </c>
      <c r="AU261" s="160" t="s">
        <v>86</v>
      </c>
      <c r="AY261" s="16" t="s">
        <v>152</v>
      </c>
      <c r="BE261" s="161">
        <f>IF(O261="základní",K261,0)</f>
        <v>0</v>
      </c>
      <c r="BF261" s="161">
        <f>IF(O261="snížená",K261,0)</f>
        <v>0</v>
      </c>
      <c r="BG261" s="161">
        <f>IF(O261="zákl. přenesená",K261,0)</f>
        <v>0</v>
      </c>
      <c r="BH261" s="161">
        <f>IF(O261="sníž. přenesená",K261,0)</f>
        <v>0</v>
      </c>
      <c r="BI261" s="161">
        <f>IF(O261="nulová",K261,0)</f>
        <v>0</v>
      </c>
      <c r="BJ261" s="16" t="s">
        <v>84</v>
      </c>
      <c r="BK261" s="161">
        <f>ROUND(P261*H261,2)</f>
        <v>0</v>
      </c>
      <c r="BL261" s="16" t="s">
        <v>159</v>
      </c>
      <c r="BM261" s="160" t="s">
        <v>520</v>
      </c>
    </row>
    <row r="262" spans="1:65" s="2" customFormat="1" ht="19.5" x14ac:dyDescent="0.2">
      <c r="A262" s="28"/>
      <c r="B262" s="29"/>
      <c r="C262" s="28"/>
      <c r="D262" s="162" t="s">
        <v>161</v>
      </c>
      <c r="E262" s="28"/>
      <c r="F262" s="163" t="s">
        <v>215</v>
      </c>
      <c r="G262" s="28"/>
      <c r="H262" s="28"/>
      <c r="I262" s="28"/>
      <c r="J262" s="28"/>
      <c r="K262" s="28"/>
      <c r="L262" s="28"/>
      <c r="M262" s="29"/>
      <c r="N262" s="164"/>
      <c r="O262" s="165"/>
      <c r="P262" s="54"/>
      <c r="Q262" s="54"/>
      <c r="R262" s="54"/>
      <c r="S262" s="54"/>
      <c r="T262" s="54"/>
      <c r="U262" s="54"/>
      <c r="V262" s="54"/>
      <c r="W262" s="54"/>
      <c r="X262" s="55"/>
      <c r="Y262" s="28"/>
      <c r="Z262" s="28"/>
      <c r="AA262" s="197" t="str">
        <f t="shared" si="11"/>
        <v/>
      </c>
      <c r="AB262" s="198" t="str">
        <f t="shared" si="12"/>
        <v/>
      </c>
      <c r="AC262" s="28"/>
      <c r="AD262" s="28"/>
      <c r="AE262" s="28"/>
      <c r="AT262" s="16" t="s">
        <v>161</v>
      </c>
      <c r="AU262" s="16" t="s">
        <v>86</v>
      </c>
    </row>
    <row r="263" spans="1:65" s="2" customFormat="1" ht="16.5" customHeight="1" x14ac:dyDescent="0.2">
      <c r="A263" s="28"/>
      <c r="B263" s="148"/>
      <c r="C263" s="166" t="s">
        <v>521</v>
      </c>
      <c r="D263" s="166" t="s">
        <v>170</v>
      </c>
      <c r="E263" s="167" t="s">
        <v>522</v>
      </c>
      <c r="F263" s="168" t="s">
        <v>523</v>
      </c>
      <c r="G263" s="169" t="s">
        <v>157</v>
      </c>
      <c r="H263" s="170">
        <v>6</v>
      </c>
      <c r="I263" s="285">
        <v>0</v>
      </c>
      <c r="J263" s="172"/>
      <c r="K263" s="171">
        <f>ROUND(P263*H263,2)</f>
        <v>0</v>
      </c>
      <c r="L263" s="168" t="s">
        <v>1</v>
      </c>
      <c r="M263" s="173"/>
      <c r="N263" s="174" t="s">
        <v>1</v>
      </c>
      <c r="O263" s="156" t="s">
        <v>40</v>
      </c>
      <c r="P263" s="157">
        <f>I263+J263</f>
        <v>0</v>
      </c>
      <c r="Q263" s="157">
        <f>ROUND(I263*H263,2)</f>
        <v>0</v>
      </c>
      <c r="R263" s="157">
        <f>ROUND(J263*H263,2)</f>
        <v>0</v>
      </c>
      <c r="S263" s="158">
        <v>0</v>
      </c>
      <c r="T263" s="158">
        <f>S263*H263</f>
        <v>0</v>
      </c>
      <c r="U263" s="158">
        <v>0</v>
      </c>
      <c r="V263" s="158">
        <f>U263*H263</f>
        <v>0</v>
      </c>
      <c r="W263" s="158">
        <v>0</v>
      </c>
      <c r="X263" s="159">
        <f>W263*H263</f>
        <v>0</v>
      </c>
      <c r="Y263" s="28"/>
      <c r="Z263" s="28"/>
      <c r="AA263" s="197">
        <f t="shared" si="11"/>
        <v>0</v>
      </c>
      <c r="AB263" s="198" t="str">
        <f t="shared" si="12"/>
        <v/>
      </c>
      <c r="AC263" s="28"/>
      <c r="AD263" s="28"/>
      <c r="AE263" s="28"/>
      <c r="AR263" s="160" t="s">
        <v>174</v>
      </c>
      <c r="AT263" s="160" t="s">
        <v>170</v>
      </c>
      <c r="AU263" s="160" t="s">
        <v>86</v>
      </c>
      <c r="AY263" s="16" t="s">
        <v>152</v>
      </c>
      <c r="BE263" s="161">
        <f>IF(O263="základní",K263,0)</f>
        <v>0</v>
      </c>
      <c r="BF263" s="161">
        <f>IF(O263="snížená",K263,0)</f>
        <v>0</v>
      </c>
      <c r="BG263" s="161">
        <f>IF(O263="zákl. přenesená",K263,0)</f>
        <v>0</v>
      </c>
      <c r="BH263" s="161">
        <f>IF(O263="sníž. přenesená",K263,0)</f>
        <v>0</v>
      </c>
      <c r="BI263" s="161">
        <f>IF(O263="nulová",K263,0)</f>
        <v>0</v>
      </c>
      <c r="BJ263" s="16" t="s">
        <v>84</v>
      </c>
      <c r="BK263" s="161">
        <f>ROUND(P263*H263,2)</f>
        <v>0</v>
      </c>
      <c r="BL263" s="16" t="s">
        <v>159</v>
      </c>
      <c r="BM263" s="160" t="s">
        <v>524</v>
      </c>
    </row>
    <row r="264" spans="1:65" s="2" customFormat="1" ht="19.5" x14ac:dyDescent="0.2">
      <c r="A264" s="28"/>
      <c r="B264" s="29"/>
      <c r="C264" s="28"/>
      <c r="D264" s="162" t="s">
        <v>161</v>
      </c>
      <c r="E264" s="28"/>
      <c r="F264" s="163" t="s">
        <v>215</v>
      </c>
      <c r="G264" s="28"/>
      <c r="H264" s="28"/>
      <c r="I264" s="28"/>
      <c r="J264" s="28"/>
      <c r="K264" s="28"/>
      <c r="L264" s="28"/>
      <c r="M264" s="29"/>
      <c r="N264" s="164"/>
      <c r="O264" s="165"/>
      <c r="P264" s="54"/>
      <c r="Q264" s="54"/>
      <c r="R264" s="54"/>
      <c r="S264" s="54"/>
      <c r="T264" s="54"/>
      <c r="U264" s="54"/>
      <c r="V264" s="54"/>
      <c r="W264" s="54"/>
      <c r="X264" s="55"/>
      <c r="Y264" s="28"/>
      <c r="Z264" s="28"/>
      <c r="AA264" s="197" t="str">
        <f t="shared" si="11"/>
        <v/>
      </c>
      <c r="AB264" s="198" t="str">
        <f t="shared" si="12"/>
        <v/>
      </c>
      <c r="AC264" s="28"/>
      <c r="AD264" s="28"/>
      <c r="AE264" s="28"/>
      <c r="AT264" s="16" t="s">
        <v>161</v>
      </c>
      <c r="AU264" s="16" t="s">
        <v>86</v>
      </c>
    </row>
    <row r="265" spans="1:65" s="2" customFormat="1" ht="16.5" customHeight="1" x14ac:dyDescent="0.2">
      <c r="A265" s="28"/>
      <c r="B265" s="148"/>
      <c r="C265" s="166" t="s">
        <v>525</v>
      </c>
      <c r="D265" s="166" t="s">
        <v>170</v>
      </c>
      <c r="E265" s="167" t="s">
        <v>526</v>
      </c>
      <c r="F265" s="168" t="s">
        <v>527</v>
      </c>
      <c r="G265" s="169" t="s">
        <v>157</v>
      </c>
      <c r="H265" s="170">
        <v>21</v>
      </c>
      <c r="I265" s="285">
        <v>0</v>
      </c>
      <c r="J265" s="172"/>
      <c r="K265" s="171">
        <f>ROUND(P265*H265,2)</f>
        <v>0</v>
      </c>
      <c r="L265" s="168" t="s">
        <v>1</v>
      </c>
      <c r="M265" s="173"/>
      <c r="N265" s="174" t="s">
        <v>1</v>
      </c>
      <c r="O265" s="156" t="s">
        <v>40</v>
      </c>
      <c r="P265" s="157">
        <f>I265+J265</f>
        <v>0</v>
      </c>
      <c r="Q265" s="157">
        <f>ROUND(I265*H265,2)</f>
        <v>0</v>
      </c>
      <c r="R265" s="157">
        <f>ROUND(J265*H265,2)</f>
        <v>0</v>
      </c>
      <c r="S265" s="158">
        <v>0</v>
      </c>
      <c r="T265" s="158">
        <f>S265*H265</f>
        <v>0</v>
      </c>
      <c r="U265" s="158">
        <v>0</v>
      </c>
      <c r="V265" s="158">
        <f>U265*H265</f>
        <v>0</v>
      </c>
      <c r="W265" s="158">
        <v>0</v>
      </c>
      <c r="X265" s="159">
        <f>W265*H265</f>
        <v>0</v>
      </c>
      <c r="Y265" s="28"/>
      <c r="Z265" s="28"/>
      <c r="AA265" s="197">
        <f t="shared" si="11"/>
        <v>0</v>
      </c>
      <c r="AB265" s="198" t="str">
        <f t="shared" si="12"/>
        <v/>
      </c>
      <c r="AC265" s="28"/>
      <c r="AD265" s="28"/>
      <c r="AE265" s="28"/>
      <c r="AR265" s="160" t="s">
        <v>174</v>
      </c>
      <c r="AT265" s="160" t="s">
        <v>170</v>
      </c>
      <c r="AU265" s="160" t="s">
        <v>86</v>
      </c>
      <c r="AY265" s="16" t="s">
        <v>152</v>
      </c>
      <c r="BE265" s="161">
        <f>IF(O265="základní",K265,0)</f>
        <v>0</v>
      </c>
      <c r="BF265" s="161">
        <f>IF(O265="snížená",K265,0)</f>
        <v>0</v>
      </c>
      <c r="BG265" s="161">
        <f>IF(O265="zákl. přenesená",K265,0)</f>
        <v>0</v>
      </c>
      <c r="BH265" s="161">
        <f>IF(O265="sníž. přenesená",K265,0)</f>
        <v>0</v>
      </c>
      <c r="BI265" s="161">
        <f>IF(O265="nulová",K265,0)</f>
        <v>0</v>
      </c>
      <c r="BJ265" s="16" t="s">
        <v>84</v>
      </c>
      <c r="BK265" s="161">
        <f>ROUND(P265*H265,2)</f>
        <v>0</v>
      </c>
      <c r="BL265" s="16" t="s">
        <v>159</v>
      </c>
      <c r="BM265" s="160" t="s">
        <v>528</v>
      </c>
    </row>
    <row r="266" spans="1:65" s="2" customFormat="1" ht="19.5" x14ac:dyDescent="0.2">
      <c r="A266" s="28"/>
      <c r="B266" s="29"/>
      <c r="C266" s="28"/>
      <c r="D266" s="162" t="s">
        <v>161</v>
      </c>
      <c r="E266" s="28"/>
      <c r="F266" s="163" t="s">
        <v>215</v>
      </c>
      <c r="G266" s="28"/>
      <c r="H266" s="28"/>
      <c r="I266" s="28"/>
      <c r="J266" s="28"/>
      <c r="K266" s="28"/>
      <c r="L266" s="28"/>
      <c r="M266" s="29"/>
      <c r="N266" s="164"/>
      <c r="O266" s="165"/>
      <c r="P266" s="54"/>
      <c r="Q266" s="54"/>
      <c r="R266" s="54"/>
      <c r="S266" s="54"/>
      <c r="T266" s="54"/>
      <c r="U266" s="54"/>
      <c r="V266" s="54"/>
      <c r="W266" s="54"/>
      <c r="X266" s="55"/>
      <c r="Y266" s="28"/>
      <c r="Z266" s="28"/>
      <c r="AA266" s="197" t="str">
        <f t="shared" si="11"/>
        <v/>
      </c>
      <c r="AB266" s="198" t="str">
        <f t="shared" si="12"/>
        <v/>
      </c>
      <c r="AC266" s="28"/>
      <c r="AD266" s="28"/>
      <c r="AE266" s="28"/>
      <c r="AT266" s="16" t="s">
        <v>161</v>
      </c>
      <c r="AU266" s="16" t="s">
        <v>86</v>
      </c>
    </row>
    <row r="267" spans="1:65" s="2" customFormat="1" ht="16.5" customHeight="1" x14ac:dyDescent="0.2">
      <c r="A267" s="28"/>
      <c r="B267" s="148"/>
      <c r="C267" s="166" t="s">
        <v>529</v>
      </c>
      <c r="D267" s="166" t="s">
        <v>170</v>
      </c>
      <c r="E267" s="167" t="s">
        <v>530</v>
      </c>
      <c r="F267" s="168" t="s">
        <v>531</v>
      </c>
      <c r="G267" s="169" t="s">
        <v>157</v>
      </c>
      <c r="H267" s="170">
        <v>16</v>
      </c>
      <c r="I267" s="285">
        <v>0</v>
      </c>
      <c r="J267" s="172"/>
      <c r="K267" s="171">
        <f>ROUND(P267*H267,2)</f>
        <v>0</v>
      </c>
      <c r="L267" s="168" t="s">
        <v>1</v>
      </c>
      <c r="M267" s="173"/>
      <c r="N267" s="174" t="s">
        <v>1</v>
      </c>
      <c r="O267" s="156" t="s">
        <v>40</v>
      </c>
      <c r="P267" s="157">
        <f>I267+J267</f>
        <v>0</v>
      </c>
      <c r="Q267" s="157">
        <f>ROUND(I267*H267,2)</f>
        <v>0</v>
      </c>
      <c r="R267" s="157">
        <f>ROUND(J267*H267,2)</f>
        <v>0</v>
      </c>
      <c r="S267" s="158">
        <v>0</v>
      </c>
      <c r="T267" s="158">
        <f>S267*H267</f>
        <v>0</v>
      </c>
      <c r="U267" s="158">
        <v>0</v>
      </c>
      <c r="V267" s="158">
        <f>U267*H267</f>
        <v>0</v>
      </c>
      <c r="W267" s="158">
        <v>0</v>
      </c>
      <c r="X267" s="159">
        <f>W267*H267</f>
        <v>0</v>
      </c>
      <c r="Y267" s="28"/>
      <c r="Z267" s="28"/>
      <c r="AA267" s="197">
        <f t="shared" si="11"/>
        <v>0</v>
      </c>
      <c r="AB267" s="198" t="str">
        <f t="shared" si="12"/>
        <v/>
      </c>
      <c r="AC267" s="28"/>
      <c r="AD267" s="28"/>
      <c r="AE267" s="28"/>
      <c r="AR267" s="160" t="s">
        <v>174</v>
      </c>
      <c r="AT267" s="160" t="s">
        <v>170</v>
      </c>
      <c r="AU267" s="160" t="s">
        <v>86</v>
      </c>
      <c r="AY267" s="16" t="s">
        <v>152</v>
      </c>
      <c r="BE267" s="161">
        <f>IF(O267="základní",K267,0)</f>
        <v>0</v>
      </c>
      <c r="BF267" s="161">
        <f>IF(O267="snížená",K267,0)</f>
        <v>0</v>
      </c>
      <c r="BG267" s="161">
        <f>IF(O267="zákl. přenesená",K267,0)</f>
        <v>0</v>
      </c>
      <c r="BH267" s="161">
        <f>IF(O267="sníž. přenesená",K267,0)</f>
        <v>0</v>
      </c>
      <c r="BI267" s="161">
        <f>IF(O267="nulová",K267,0)</f>
        <v>0</v>
      </c>
      <c r="BJ267" s="16" t="s">
        <v>84</v>
      </c>
      <c r="BK267" s="161">
        <f>ROUND(P267*H267,2)</f>
        <v>0</v>
      </c>
      <c r="BL267" s="16" t="s">
        <v>159</v>
      </c>
      <c r="BM267" s="160" t="s">
        <v>532</v>
      </c>
    </row>
    <row r="268" spans="1:65" s="2" customFormat="1" ht="19.5" x14ac:dyDescent="0.2">
      <c r="A268" s="28"/>
      <c r="B268" s="29"/>
      <c r="C268" s="28"/>
      <c r="D268" s="162" t="s">
        <v>161</v>
      </c>
      <c r="E268" s="28"/>
      <c r="F268" s="163" t="s">
        <v>215</v>
      </c>
      <c r="G268" s="28"/>
      <c r="H268" s="28"/>
      <c r="I268" s="28"/>
      <c r="J268" s="28"/>
      <c r="K268" s="28"/>
      <c r="L268" s="28"/>
      <c r="M268" s="29"/>
      <c r="N268" s="164"/>
      <c r="O268" s="165"/>
      <c r="P268" s="54"/>
      <c r="Q268" s="54"/>
      <c r="R268" s="54"/>
      <c r="S268" s="54"/>
      <c r="T268" s="54"/>
      <c r="U268" s="54"/>
      <c r="V268" s="54"/>
      <c r="W268" s="54"/>
      <c r="X268" s="55"/>
      <c r="Y268" s="28"/>
      <c r="Z268" s="28"/>
      <c r="AA268" s="197" t="str">
        <f t="shared" si="11"/>
        <v/>
      </c>
      <c r="AB268" s="198" t="str">
        <f t="shared" si="12"/>
        <v/>
      </c>
      <c r="AC268" s="28"/>
      <c r="AD268" s="28"/>
      <c r="AE268" s="28"/>
      <c r="AT268" s="16" t="s">
        <v>161</v>
      </c>
      <c r="AU268" s="16" t="s">
        <v>86</v>
      </c>
    </row>
    <row r="269" spans="1:65" s="2" customFormat="1" ht="16.5" customHeight="1" x14ac:dyDescent="0.2">
      <c r="A269" s="28"/>
      <c r="B269" s="148"/>
      <c r="C269" s="166" t="s">
        <v>533</v>
      </c>
      <c r="D269" s="166" t="s">
        <v>170</v>
      </c>
      <c r="E269" s="167" t="s">
        <v>534</v>
      </c>
      <c r="F269" s="168" t="s">
        <v>535</v>
      </c>
      <c r="G269" s="169" t="s">
        <v>157</v>
      </c>
      <c r="H269" s="170">
        <v>4</v>
      </c>
      <c r="I269" s="285">
        <v>0</v>
      </c>
      <c r="J269" s="172"/>
      <c r="K269" s="171">
        <f>ROUND(P269*H269,2)</f>
        <v>0</v>
      </c>
      <c r="L269" s="168" t="s">
        <v>1</v>
      </c>
      <c r="M269" s="173"/>
      <c r="N269" s="174" t="s">
        <v>1</v>
      </c>
      <c r="O269" s="156" t="s">
        <v>40</v>
      </c>
      <c r="P269" s="157">
        <f>I269+J269</f>
        <v>0</v>
      </c>
      <c r="Q269" s="157">
        <f>ROUND(I269*H269,2)</f>
        <v>0</v>
      </c>
      <c r="R269" s="157">
        <f>ROUND(J269*H269,2)</f>
        <v>0</v>
      </c>
      <c r="S269" s="158">
        <v>0</v>
      </c>
      <c r="T269" s="158">
        <f>S269*H269</f>
        <v>0</v>
      </c>
      <c r="U269" s="158">
        <v>0</v>
      </c>
      <c r="V269" s="158">
        <f>U269*H269</f>
        <v>0</v>
      </c>
      <c r="W269" s="158">
        <v>0</v>
      </c>
      <c r="X269" s="159">
        <f>W269*H269</f>
        <v>0</v>
      </c>
      <c r="Y269" s="28"/>
      <c r="Z269" s="28"/>
      <c r="AA269" s="197">
        <f t="shared" si="11"/>
        <v>0</v>
      </c>
      <c r="AB269" s="198" t="str">
        <f t="shared" si="12"/>
        <v/>
      </c>
      <c r="AC269" s="28"/>
      <c r="AD269" s="28"/>
      <c r="AE269" s="28"/>
      <c r="AR269" s="160" t="s">
        <v>174</v>
      </c>
      <c r="AT269" s="160" t="s">
        <v>170</v>
      </c>
      <c r="AU269" s="160" t="s">
        <v>86</v>
      </c>
      <c r="AY269" s="16" t="s">
        <v>152</v>
      </c>
      <c r="BE269" s="161">
        <f>IF(O269="základní",K269,0)</f>
        <v>0</v>
      </c>
      <c r="BF269" s="161">
        <f>IF(O269="snížená",K269,0)</f>
        <v>0</v>
      </c>
      <c r="BG269" s="161">
        <f>IF(O269="zákl. přenesená",K269,0)</f>
        <v>0</v>
      </c>
      <c r="BH269" s="161">
        <f>IF(O269="sníž. přenesená",K269,0)</f>
        <v>0</v>
      </c>
      <c r="BI269" s="161">
        <f>IF(O269="nulová",K269,0)</f>
        <v>0</v>
      </c>
      <c r="BJ269" s="16" t="s">
        <v>84</v>
      </c>
      <c r="BK269" s="161">
        <f>ROUND(P269*H269,2)</f>
        <v>0</v>
      </c>
      <c r="BL269" s="16" t="s">
        <v>159</v>
      </c>
      <c r="BM269" s="160" t="s">
        <v>536</v>
      </c>
    </row>
    <row r="270" spans="1:65" s="2" customFormat="1" ht="19.5" x14ac:dyDescent="0.2">
      <c r="A270" s="28"/>
      <c r="B270" s="29"/>
      <c r="C270" s="28"/>
      <c r="D270" s="162" t="s">
        <v>161</v>
      </c>
      <c r="E270" s="28"/>
      <c r="F270" s="163" t="s">
        <v>215</v>
      </c>
      <c r="G270" s="28"/>
      <c r="H270" s="28"/>
      <c r="I270" s="28"/>
      <c r="J270" s="28"/>
      <c r="K270" s="28"/>
      <c r="L270" s="28"/>
      <c r="M270" s="29"/>
      <c r="N270" s="164"/>
      <c r="O270" s="165"/>
      <c r="P270" s="54"/>
      <c r="Q270" s="54"/>
      <c r="R270" s="54"/>
      <c r="S270" s="54"/>
      <c r="T270" s="54"/>
      <c r="U270" s="54"/>
      <c r="V270" s="54"/>
      <c r="W270" s="54"/>
      <c r="X270" s="55"/>
      <c r="Y270" s="28"/>
      <c r="Z270" s="28"/>
      <c r="AA270" s="197" t="str">
        <f t="shared" si="11"/>
        <v/>
      </c>
      <c r="AB270" s="198" t="str">
        <f t="shared" si="12"/>
        <v/>
      </c>
      <c r="AC270" s="28"/>
      <c r="AD270" s="28"/>
      <c r="AE270" s="28"/>
      <c r="AT270" s="16" t="s">
        <v>161</v>
      </c>
      <c r="AU270" s="16" t="s">
        <v>86</v>
      </c>
    </row>
    <row r="271" spans="1:65" s="2" customFormat="1" ht="16.5" customHeight="1" x14ac:dyDescent="0.2">
      <c r="A271" s="28"/>
      <c r="B271" s="148"/>
      <c r="C271" s="166" t="s">
        <v>537</v>
      </c>
      <c r="D271" s="166" t="s">
        <v>170</v>
      </c>
      <c r="E271" s="167" t="s">
        <v>538</v>
      </c>
      <c r="F271" s="168" t="s">
        <v>539</v>
      </c>
      <c r="G271" s="169" t="s">
        <v>157</v>
      </c>
      <c r="H271" s="170">
        <v>3</v>
      </c>
      <c r="I271" s="285">
        <v>0</v>
      </c>
      <c r="J271" s="172"/>
      <c r="K271" s="171">
        <f>ROUND(P271*H271,2)</f>
        <v>0</v>
      </c>
      <c r="L271" s="168" t="s">
        <v>1</v>
      </c>
      <c r="M271" s="173"/>
      <c r="N271" s="174" t="s">
        <v>1</v>
      </c>
      <c r="O271" s="156" t="s">
        <v>40</v>
      </c>
      <c r="P271" s="157">
        <f>I271+J271</f>
        <v>0</v>
      </c>
      <c r="Q271" s="157">
        <f>ROUND(I271*H271,2)</f>
        <v>0</v>
      </c>
      <c r="R271" s="157">
        <f>ROUND(J271*H271,2)</f>
        <v>0</v>
      </c>
      <c r="S271" s="158">
        <v>0</v>
      </c>
      <c r="T271" s="158">
        <f>S271*H271</f>
        <v>0</v>
      </c>
      <c r="U271" s="158">
        <v>0</v>
      </c>
      <c r="V271" s="158">
        <f>U271*H271</f>
        <v>0</v>
      </c>
      <c r="W271" s="158">
        <v>0</v>
      </c>
      <c r="X271" s="159">
        <f>W271*H271</f>
        <v>0</v>
      </c>
      <c r="Y271" s="28"/>
      <c r="Z271" s="28"/>
      <c r="AA271" s="197">
        <f t="shared" si="11"/>
        <v>0</v>
      </c>
      <c r="AB271" s="198" t="str">
        <f t="shared" si="12"/>
        <v/>
      </c>
      <c r="AC271" s="28"/>
      <c r="AD271" s="28"/>
      <c r="AE271" s="28"/>
      <c r="AR271" s="160" t="s">
        <v>174</v>
      </c>
      <c r="AT271" s="160" t="s">
        <v>170</v>
      </c>
      <c r="AU271" s="160" t="s">
        <v>86</v>
      </c>
      <c r="AY271" s="16" t="s">
        <v>152</v>
      </c>
      <c r="BE271" s="161">
        <f>IF(O271="základní",K271,0)</f>
        <v>0</v>
      </c>
      <c r="BF271" s="161">
        <f>IF(O271="snížená",K271,0)</f>
        <v>0</v>
      </c>
      <c r="BG271" s="161">
        <f>IF(O271="zákl. přenesená",K271,0)</f>
        <v>0</v>
      </c>
      <c r="BH271" s="161">
        <f>IF(O271="sníž. přenesená",K271,0)</f>
        <v>0</v>
      </c>
      <c r="BI271" s="161">
        <f>IF(O271="nulová",K271,0)</f>
        <v>0</v>
      </c>
      <c r="BJ271" s="16" t="s">
        <v>84</v>
      </c>
      <c r="BK271" s="161">
        <f>ROUND(P271*H271,2)</f>
        <v>0</v>
      </c>
      <c r="BL271" s="16" t="s">
        <v>159</v>
      </c>
      <c r="BM271" s="160" t="s">
        <v>540</v>
      </c>
    </row>
    <row r="272" spans="1:65" s="2" customFormat="1" ht="19.5" x14ac:dyDescent="0.2">
      <c r="A272" s="28"/>
      <c r="B272" s="29"/>
      <c r="C272" s="28"/>
      <c r="D272" s="162" t="s">
        <v>161</v>
      </c>
      <c r="E272" s="28"/>
      <c r="F272" s="163" t="s">
        <v>215</v>
      </c>
      <c r="G272" s="28"/>
      <c r="H272" s="28"/>
      <c r="I272" s="28"/>
      <c r="J272" s="28"/>
      <c r="K272" s="28"/>
      <c r="L272" s="28"/>
      <c r="M272" s="29"/>
      <c r="N272" s="164"/>
      <c r="O272" s="165"/>
      <c r="P272" s="54"/>
      <c r="Q272" s="54"/>
      <c r="R272" s="54"/>
      <c r="S272" s="54"/>
      <c r="T272" s="54"/>
      <c r="U272" s="54"/>
      <c r="V272" s="54"/>
      <c r="W272" s="54"/>
      <c r="X272" s="55"/>
      <c r="Y272" s="28"/>
      <c r="Z272" s="28"/>
      <c r="AA272" s="197" t="str">
        <f t="shared" si="11"/>
        <v/>
      </c>
      <c r="AB272" s="198" t="str">
        <f t="shared" si="12"/>
        <v/>
      </c>
      <c r="AC272" s="28"/>
      <c r="AD272" s="28"/>
      <c r="AE272" s="28"/>
      <c r="AT272" s="16" t="s">
        <v>161</v>
      </c>
      <c r="AU272" s="16" t="s">
        <v>86</v>
      </c>
    </row>
    <row r="273" spans="1:65" s="2" customFormat="1" ht="16.5" customHeight="1" x14ac:dyDescent="0.2">
      <c r="A273" s="28"/>
      <c r="B273" s="148"/>
      <c r="C273" s="166" t="s">
        <v>541</v>
      </c>
      <c r="D273" s="166" t="s">
        <v>170</v>
      </c>
      <c r="E273" s="167" t="s">
        <v>542</v>
      </c>
      <c r="F273" s="168" t="s">
        <v>543</v>
      </c>
      <c r="G273" s="169" t="s">
        <v>157</v>
      </c>
      <c r="H273" s="170">
        <v>15</v>
      </c>
      <c r="I273" s="285">
        <v>0</v>
      </c>
      <c r="J273" s="172"/>
      <c r="K273" s="171">
        <f>ROUND(P273*H273,2)</f>
        <v>0</v>
      </c>
      <c r="L273" s="168" t="s">
        <v>1</v>
      </c>
      <c r="M273" s="173"/>
      <c r="N273" s="174" t="s">
        <v>1</v>
      </c>
      <c r="O273" s="156" t="s">
        <v>40</v>
      </c>
      <c r="P273" s="157">
        <f>I273+J273</f>
        <v>0</v>
      </c>
      <c r="Q273" s="157">
        <f>ROUND(I273*H273,2)</f>
        <v>0</v>
      </c>
      <c r="R273" s="157">
        <f>ROUND(J273*H273,2)</f>
        <v>0</v>
      </c>
      <c r="S273" s="158">
        <v>0</v>
      </c>
      <c r="T273" s="158">
        <f>S273*H273</f>
        <v>0</v>
      </c>
      <c r="U273" s="158">
        <v>0</v>
      </c>
      <c r="V273" s="158">
        <f>U273*H273</f>
        <v>0</v>
      </c>
      <c r="W273" s="158">
        <v>0</v>
      </c>
      <c r="X273" s="159">
        <f>W273*H273</f>
        <v>0</v>
      </c>
      <c r="Y273" s="28"/>
      <c r="Z273" s="28"/>
      <c r="AA273" s="197">
        <f t="shared" si="11"/>
        <v>0</v>
      </c>
      <c r="AB273" s="198" t="str">
        <f t="shared" si="12"/>
        <v/>
      </c>
      <c r="AC273" s="28"/>
      <c r="AD273" s="28"/>
      <c r="AE273" s="28"/>
      <c r="AR273" s="160" t="s">
        <v>174</v>
      </c>
      <c r="AT273" s="160" t="s">
        <v>170</v>
      </c>
      <c r="AU273" s="160" t="s">
        <v>86</v>
      </c>
      <c r="AY273" s="16" t="s">
        <v>152</v>
      </c>
      <c r="BE273" s="161">
        <f>IF(O273="základní",K273,0)</f>
        <v>0</v>
      </c>
      <c r="BF273" s="161">
        <f>IF(O273="snížená",K273,0)</f>
        <v>0</v>
      </c>
      <c r="BG273" s="161">
        <f>IF(O273="zákl. přenesená",K273,0)</f>
        <v>0</v>
      </c>
      <c r="BH273" s="161">
        <f>IF(O273="sníž. přenesená",K273,0)</f>
        <v>0</v>
      </c>
      <c r="BI273" s="161">
        <f>IF(O273="nulová",K273,0)</f>
        <v>0</v>
      </c>
      <c r="BJ273" s="16" t="s">
        <v>84</v>
      </c>
      <c r="BK273" s="161">
        <f>ROUND(P273*H273,2)</f>
        <v>0</v>
      </c>
      <c r="BL273" s="16" t="s">
        <v>159</v>
      </c>
      <c r="BM273" s="160" t="s">
        <v>544</v>
      </c>
    </row>
    <row r="274" spans="1:65" s="2" customFormat="1" ht="19.5" x14ac:dyDescent="0.2">
      <c r="A274" s="28"/>
      <c r="B274" s="29"/>
      <c r="C274" s="28"/>
      <c r="D274" s="162" t="s">
        <v>161</v>
      </c>
      <c r="E274" s="28"/>
      <c r="F274" s="163" t="s">
        <v>215</v>
      </c>
      <c r="G274" s="28"/>
      <c r="H274" s="28"/>
      <c r="I274" s="28"/>
      <c r="J274" s="28"/>
      <c r="K274" s="28"/>
      <c r="L274" s="28"/>
      <c r="M274" s="29"/>
      <c r="N274" s="164"/>
      <c r="O274" s="165"/>
      <c r="P274" s="54"/>
      <c r="Q274" s="54"/>
      <c r="R274" s="54"/>
      <c r="S274" s="54"/>
      <c r="T274" s="54"/>
      <c r="U274" s="54"/>
      <c r="V274" s="54"/>
      <c r="W274" s="54"/>
      <c r="X274" s="55"/>
      <c r="Y274" s="28"/>
      <c r="Z274" s="28"/>
      <c r="AA274" s="197" t="str">
        <f t="shared" ref="AA274" si="13">IFERROR(IF(FIND("
nezpůsobilé",$F275)&gt;1,$K274,0),"")</f>
        <v/>
      </c>
      <c r="AB274" s="198" t="str">
        <f t="shared" ref="AB274" si="14">IFERROR(IF(FIND("
způsobilé",$F275)&gt;1,$K274,0),"")</f>
        <v/>
      </c>
      <c r="AC274" s="28"/>
      <c r="AD274" s="28"/>
      <c r="AE274" s="28"/>
      <c r="AT274" s="16" t="s">
        <v>161</v>
      </c>
      <c r="AU274" s="16" t="s">
        <v>86</v>
      </c>
    </row>
    <row r="275" spans="1:65" s="2" customFormat="1" ht="16.5" customHeight="1" thickBot="1" x14ac:dyDescent="0.25">
      <c r="A275" s="28"/>
      <c r="B275" s="148"/>
      <c r="C275" s="166" t="s">
        <v>545</v>
      </c>
      <c r="D275" s="166" t="s">
        <v>170</v>
      </c>
      <c r="E275" s="167" t="s">
        <v>546</v>
      </c>
      <c r="F275" s="168" t="s">
        <v>547</v>
      </c>
      <c r="G275" s="169" t="s">
        <v>157</v>
      </c>
      <c r="H275" s="170">
        <v>27</v>
      </c>
      <c r="I275" s="285">
        <v>0</v>
      </c>
      <c r="J275" s="172"/>
      <c r="K275" s="171">
        <f>ROUND(P275*H275,2)</f>
        <v>0</v>
      </c>
      <c r="L275" s="168" t="s">
        <v>1</v>
      </c>
      <c r="M275" s="173"/>
      <c r="N275" s="174" t="s">
        <v>1</v>
      </c>
      <c r="O275" s="156" t="s">
        <v>40</v>
      </c>
      <c r="P275" s="157">
        <f>I275+J275</f>
        <v>0</v>
      </c>
      <c r="Q275" s="157">
        <f>ROUND(I275*H275,2)</f>
        <v>0</v>
      </c>
      <c r="R275" s="157">
        <f>ROUND(J275*H275,2)</f>
        <v>0</v>
      </c>
      <c r="S275" s="158">
        <v>0</v>
      </c>
      <c r="T275" s="158">
        <f>S275*H275</f>
        <v>0</v>
      </c>
      <c r="U275" s="158">
        <v>0</v>
      </c>
      <c r="V275" s="158">
        <f>U275*H275</f>
        <v>0</v>
      </c>
      <c r="W275" s="158">
        <v>0</v>
      </c>
      <c r="X275" s="159">
        <f>W275*H275</f>
        <v>0</v>
      </c>
      <c r="Y275" s="28"/>
      <c r="Z275" s="28"/>
      <c r="AA275" s="199">
        <f>IFERROR(IF(FIND("
nezpůsobilé",$F276)&gt;1,$K275,0),"")</f>
        <v>0</v>
      </c>
      <c r="AB275" s="200" t="str">
        <f>IFERROR(IF(FIND("
způsobilé",$F276)&gt;1,$K275,0),"")</f>
        <v/>
      </c>
      <c r="AC275" s="28"/>
      <c r="AD275" s="28"/>
      <c r="AE275" s="28"/>
      <c r="AR275" s="160" t="s">
        <v>174</v>
      </c>
      <c r="AT275" s="160" t="s">
        <v>170</v>
      </c>
      <c r="AU275" s="160" t="s">
        <v>86</v>
      </c>
      <c r="AY275" s="16" t="s">
        <v>152</v>
      </c>
      <c r="BE275" s="161">
        <f>IF(O275="základní",K275,0)</f>
        <v>0</v>
      </c>
      <c r="BF275" s="161">
        <f>IF(O275="snížená",K275,0)</f>
        <v>0</v>
      </c>
      <c r="BG275" s="161">
        <f>IF(O275="zákl. přenesená",K275,0)</f>
        <v>0</v>
      </c>
      <c r="BH275" s="161">
        <f>IF(O275="sníž. přenesená",K275,0)</f>
        <v>0</v>
      </c>
      <c r="BI275" s="161">
        <f>IF(O275="nulová",K275,0)</f>
        <v>0</v>
      </c>
      <c r="BJ275" s="16" t="s">
        <v>84</v>
      </c>
      <c r="BK275" s="161">
        <f>ROUND(P275*H275,2)</f>
        <v>0</v>
      </c>
      <c r="BL275" s="16" t="s">
        <v>159</v>
      </c>
      <c r="BM275" s="160" t="s">
        <v>548</v>
      </c>
    </row>
    <row r="276" spans="1:65" s="2" customFormat="1" ht="19.5" x14ac:dyDescent="0.2">
      <c r="A276" s="28"/>
      <c r="B276" s="29"/>
      <c r="C276" s="28"/>
      <c r="D276" s="162" t="s">
        <v>161</v>
      </c>
      <c r="E276" s="28"/>
      <c r="F276" s="163" t="s">
        <v>215</v>
      </c>
      <c r="G276" s="28"/>
      <c r="H276" s="28"/>
      <c r="I276" s="28"/>
      <c r="J276" s="28"/>
      <c r="K276" s="28"/>
      <c r="L276" s="28"/>
      <c r="M276" s="29"/>
      <c r="N276" s="189"/>
      <c r="O276" s="190"/>
      <c r="P276" s="191"/>
      <c r="Q276" s="191"/>
      <c r="R276" s="191"/>
      <c r="S276" s="191"/>
      <c r="T276" s="191"/>
      <c r="U276" s="191"/>
      <c r="V276" s="191"/>
      <c r="W276" s="191"/>
      <c r="X276" s="192"/>
      <c r="Y276" s="28"/>
      <c r="Z276" s="28"/>
      <c r="AA276" s="201">
        <f>SUM(AA1:AA275)</f>
        <v>0</v>
      </c>
      <c r="AB276" s="202">
        <f>SUM(AB1:AB275)</f>
        <v>0</v>
      </c>
      <c r="AC276" s="28"/>
      <c r="AD276" s="28"/>
      <c r="AE276" s="28"/>
      <c r="AT276" s="16" t="s">
        <v>161</v>
      </c>
      <c r="AU276" s="16" t="s">
        <v>86</v>
      </c>
    </row>
    <row r="277" spans="1:65" s="2" customFormat="1" ht="6.95" customHeight="1" thickBot="1" x14ac:dyDescent="0.25">
      <c r="A277" s="28"/>
      <c r="B277" s="43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29"/>
      <c r="N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03" t="s">
        <v>841</v>
      </c>
      <c r="AB277" s="204" t="s">
        <v>842</v>
      </c>
      <c r="AC277" s="28"/>
      <c r="AD277" s="28"/>
      <c r="AE277" s="28"/>
    </row>
    <row r="280" spans="1:65" x14ac:dyDescent="0.2">
      <c r="J280" s="1" t="s">
        <v>839</v>
      </c>
      <c r="K280" s="194">
        <f>AB276</f>
        <v>0</v>
      </c>
    </row>
    <row r="281" spans="1:65" x14ac:dyDescent="0.2">
      <c r="K281" s="193"/>
    </row>
    <row r="282" spans="1:65" x14ac:dyDescent="0.2">
      <c r="J282" s="1" t="s">
        <v>838</v>
      </c>
      <c r="K282" s="194">
        <f>AA276</f>
        <v>0</v>
      </c>
    </row>
    <row r="284" spans="1:65" x14ac:dyDescent="0.2">
      <c r="K284" s="194">
        <f>SUM(K280:K282)</f>
        <v>0</v>
      </c>
    </row>
  </sheetData>
  <autoFilter ref="C123:L276" xr:uid="{00000000-0009-0000-0000-000003000000}"/>
  <mergeCells count="13">
    <mergeCell ref="AA2:AB2"/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306"/>
  <sheetViews>
    <sheetView showGridLines="0" topLeftCell="A135" workbookViewId="0">
      <selection activeCell="J229" sqref="J22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97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549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ROUND(K124,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ROUND((SUM(BE124:BE226)),  2)</f>
        <v>0</v>
      </c>
      <c r="G37" s="28"/>
      <c r="H37" s="28"/>
      <c r="I37" s="104">
        <v>0.21</v>
      </c>
      <c r="J37" s="28"/>
      <c r="K37" s="101">
        <f>ROUND(((SUM(BE124:BE226))*I37),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ROUND((SUM(BF124:BF226)),  2)</f>
        <v>0</v>
      </c>
      <c r="G38" s="28"/>
      <c r="H38" s="28"/>
      <c r="I38" s="104">
        <v>0.15</v>
      </c>
      <c r="J38" s="28"/>
      <c r="K38" s="101">
        <f>ROUND(((SUM(BF124:BF226))*I38),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ROUND((SUM(BG124:BG226)),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ROUND((SUM(BH124:BH226)),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ROUND((SUM(BI124:BI226)),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30" si="2">IFERROR(IF(FIND("
nezpůsobilé",$F68)&gt;1,$K67,0),"")</f>
        <v/>
      </c>
      <c r="AB67" s="198" t="str">
        <f t="shared" ref="AB67:AB130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01.03 - Založení trvalkových záhonů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4">Q124</f>
        <v>0</v>
      </c>
      <c r="J98" s="67">
        <f t="shared" si="4"/>
        <v>0</v>
      </c>
      <c r="K98" s="67">
        <f>K124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4"/>
        <v>0</v>
      </c>
      <c r="J99" s="119">
        <f t="shared" si="4"/>
        <v>0</v>
      </c>
      <c r="K99" s="119">
        <f>K125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4"/>
        <v>0</v>
      </c>
      <c r="J100" s="123">
        <f t="shared" si="4"/>
        <v>0</v>
      </c>
      <c r="K100" s="123">
        <f>K126</f>
        <v>0</v>
      </c>
      <c r="M100" s="120"/>
      <c r="AA100" s="197" t="str">
        <f t="shared" si="2"/>
        <v/>
      </c>
      <c r="AB100" s="198" t="str">
        <f t="shared" si="3"/>
        <v/>
      </c>
    </row>
    <row r="101" spans="1:47" s="10" customFormat="1" ht="19.899999999999999" customHeight="1" x14ac:dyDescent="0.2">
      <c r="B101" s="120"/>
      <c r="D101" s="121" t="s">
        <v>131</v>
      </c>
      <c r="E101" s="122"/>
      <c r="F101" s="122"/>
      <c r="G101" s="122"/>
      <c r="H101" s="122"/>
      <c r="I101" s="123">
        <f>Q173</f>
        <v>0</v>
      </c>
      <c r="J101" s="123">
        <f>R173</f>
        <v>0</v>
      </c>
      <c r="K101" s="123">
        <f>K173</f>
        <v>0</v>
      </c>
      <c r="M101" s="120"/>
      <c r="AA101" s="197" t="str">
        <f t="shared" si="2"/>
        <v/>
      </c>
      <c r="AB101" s="198" t="str">
        <f t="shared" si="3"/>
        <v/>
      </c>
    </row>
    <row r="102" spans="1:47" s="10" customFormat="1" ht="19.899999999999999" customHeight="1" x14ac:dyDescent="0.2">
      <c r="B102" s="120"/>
      <c r="D102" s="121" t="s">
        <v>132</v>
      </c>
      <c r="E102" s="122"/>
      <c r="F102" s="122"/>
      <c r="G102" s="122"/>
      <c r="H102" s="122"/>
      <c r="I102" s="123">
        <f>Q176</f>
        <v>0</v>
      </c>
      <c r="J102" s="123">
        <f>R176</f>
        <v>0</v>
      </c>
      <c r="K102" s="123">
        <f>K176</f>
        <v>0</v>
      </c>
      <c r="M102" s="120"/>
      <c r="AA102" s="197" t="str">
        <f t="shared" si="2"/>
        <v/>
      </c>
      <c r="AB102" s="198" t="str">
        <f t="shared" si="3"/>
        <v/>
      </c>
    </row>
    <row r="103" spans="1:47" s="2" customFormat="1" ht="21.75" customHeight="1" x14ac:dyDescent="0.2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197" t="str">
        <f t="shared" si="2"/>
        <v/>
      </c>
      <c r="AB103" s="198" t="str">
        <f t="shared" si="3"/>
        <v/>
      </c>
      <c r="AC103" s="28"/>
      <c r="AD103" s="28"/>
      <c r="AE103" s="28"/>
    </row>
    <row r="104" spans="1:47" s="2" customFormat="1" ht="6.95" customHeight="1" x14ac:dyDescent="0.2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38"/>
      <c r="S104" s="28"/>
      <c r="T104" s="28"/>
      <c r="U104" s="28"/>
      <c r="V104" s="28"/>
      <c r="W104" s="28"/>
      <c r="X104" s="28"/>
      <c r="Y104" s="28"/>
      <c r="Z104" s="28"/>
      <c r="AA104" s="197" t="str">
        <f t="shared" si="2"/>
        <v/>
      </c>
      <c r="AB104" s="198" t="str">
        <f t="shared" si="3"/>
        <v/>
      </c>
      <c r="AC104" s="28"/>
      <c r="AD104" s="28"/>
      <c r="AE104" s="28"/>
    </row>
    <row r="105" spans="1:47" x14ac:dyDescent="0.2">
      <c r="AA105" s="197" t="str">
        <f t="shared" si="2"/>
        <v/>
      </c>
      <c r="AB105" s="198" t="str">
        <f t="shared" si="3"/>
        <v/>
      </c>
    </row>
    <row r="106" spans="1:47" x14ac:dyDescent="0.2">
      <c r="AA106" s="197" t="str">
        <f t="shared" si="2"/>
        <v/>
      </c>
      <c r="AB106" s="198" t="str">
        <f t="shared" si="3"/>
        <v/>
      </c>
    </row>
    <row r="107" spans="1:47" x14ac:dyDescent="0.2">
      <c r="AA107" s="197" t="str">
        <f t="shared" si="2"/>
        <v/>
      </c>
      <c r="AB107" s="198" t="str">
        <f t="shared" si="3"/>
        <v/>
      </c>
    </row>
    <row r="108" spans="1:47" s="2" customFormat="1" ht="6.95" customHeight="1" x14ac:dyDescent="0.2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24.95" customHeight="1" x14ac:dyDescent="0.2">
      <c r="A109" s="28"/>
      <c r="B109" s="29"/>
      <c r="C109" s="20" t="s">
        <v>133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2" customFormat="1" ht="6.95" customHeight="1" x14ac:dyDescent="0.2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2"/>
        <v/>
      </c>
      <c r="AB110" s="198" t="str">
        <f t="shared" si="3"/>
        <v/>
      </c>
      <c r="AC110" s="28"/>
      <c r="AD110" s="28"/>
      <c r="AE110" s="28"/>
    </row>
    <row r="111" spans="1:47" s="2" customFormat="1" ht="12" customHeight="1" x14ac:dyDescent="0.2">
      <c r="A111" s="28"/>
      <c r="B111" s="29"/>
      <c r="C111" s="25" t="s">
        <v>15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6.5" customHeight="1" x14ac:dyDescent="0.2">
      <c r="A112" s="28"/>
      <c r="B112" s="29"/>
      <c r="C112" s="28"/>
      <c r="D112" s="28"/>
      <c r="E112" s="329" t="str">
        <f>E7</f>
        <v>Revitalizace vybraných prostor v obci Stříbrná</v>
      </c>
      <c r="F112" s="330"/>
      <c r="G112" s="330"/>
      <c r="H112" s="330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1" customFormat="1" ht="12" customHeight="1" x14ac:dyDescent="0.2">
      <c r="B113" s="19"/>
      <c r="C113" s="25" t="s">
        <v>116</v>
      </c>
      <c r="M113" s="19"/>
      <c r="AA113" s="197" t="str">
        <f t="shared" si="2"/>
        <v/>
      </c>
      <c r="AB113" s="198" t="str">
        <f t="shared" si="3"/>
        <v/>
      </c>
    </row>
    <row r="114" spans="1:65" s="2" customFormat="1" ht="16.5" customHeight="1" x14ac:dyDescent="0.2">
      <c r="A114" s="28"/>
      <c r="B114" s="29"/>
      <c r="C114" s="28"/>
      <c r="D114" s="28"/>
      <c r="E114" s="329" t="s">
        <v>117</v>
      </c>
      <c r="F114" s="328"/>
      <c r="G114" s="328"/>
      <c r="H114" s="3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118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16.5" customHeight="1" x14ac:dyDescent="0.2">
      <c r="A116" s="28"/>
      <c r="B116" s="29"/>
      <c r="C116" s="28"/>
      <c r="D116" s="28"/>
      <c r="E116" s="292" t="str">
        <f>E11</f>
        <v>SO 01.03 - Založení trvalkových záhonů</v>
      </c>
      <c r="F116" s="328"/>
      <c r="G116" s="328"/>
      <c r="H116" s="3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6.95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12" customHeight="1" x14ac:dyDescent="0.2">
      <c r="A118" s="28"/>
      <c r="B118" s="29"/>
      <c r="C118" s="25" t="s">
        <v>19</v>
      </c>
      <c r="D118" s="28"/>
      <c r="E118" s="28"/>
      <c r="F118" s="23" t="str">
        <f>F14</f>
        <v>Stříbrná</v>
      </c>
      <c r="G118" s="28"/>
      <c r="H118" s="28"/>
      <c r="I118" s="25" t="s">
        <v>21</v>
      </c>
      <c r="J118" s="51" t="str">
        <f>IF(J14="","",J14)</f>
        <v>23. 4. 2021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6.9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23</v>
      </c>
      <c r="D120" s="28"/>
      <c r="E120" s="28"/>
      <c r="F120" s="23" t="str">
        <f>E17</f>
        <v>Obec Stříbrná</v>
      </c>
      <c r="G120" s="28"/>
      <c r="H120" s="28"/>
      <c r="I120" s="25" t="s">
        <v>30</v>
      </c>
      <c r="J120" s="26" t="str">
        <f>E23</f>
        <v>Ing. Vladimír Dufek</v>
      </c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2"/>
        <v/>
      </c>
      <c r="AB120" s="198" t="str">
        <f t="shared" si="3"/>
        <v/>
      </c>
      <c r="AC120" s="28"/>
      <c r="AD120" s="28"/>
      <c r="AE120" s="28"/>
    </row>
    <row r="121" spans="1:65" s="2" customFormat="1" ht="15.2" customHeight="1" x14ac:dyDescent="0.2">
      <c r="A121" s="28"/>
      <c r="B121" s="29"/>
      <c r="C121" s="25" t="s">
        <v>28</v>
      </c>
      <c r="D121" s="28"/>
      <c r="E121" s="28"/>
      <c r="F121" s="23" t="str">
        <f>IF(E20="","",E20)</f>
        <v xml:space="preserve"> </v>
      </c>
      <c r="G121" s="28"/>
      <c r="H121" s="28"/>
      <c r="I121" s="25" t="s">
        <v>33</v>
      </c>
      <c r="J121" s="26" t="str">
        <f>E26</f>
        <v xml:space="preserve"> 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</row>
    <row r="122" spans="1:65" s="2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197" t="str">
        <f t="shared" si="2"/>
        <v/>
      </c>
      <c r="AB122" s="198" t="str">
        <f t="shared" si="3"/>
        <v/>
      </c>
      <c r="AC122" s="28"/>
      <c r="AD122" s="28"/>
      <c r="AE122" s="28"/>
    </row>
    <row r="123" spans="1:65" s="11" customFormat="1" ht="29.25" customHeight="1" x14ac:dyDescent="0.2">
      <c r="A123" s="124"/>
      <c r="B123" s="125"/>
      <c r="C123" s="126" t="s">
        <v>134</v>
      </c>
      <c r="D123" s="127" t="s">
        <v>60</v>
      </c>
      <c r="E123" s="127" t="s">
        <v>56</v>
      </c>
      <c r="F123" s="127" t="s">
        <v>57</v>
      </c>
      <c r="G123" s="127" t="s">
        <v>135</v>
      </c>
      <c r="H123" s="127" t="s">
        <v>136</v>
      </c>
      <c r="I123" s="127" t="s">
        <v>137</v>
      </c>
      <c r="J123" s="127" t="s">
        <v>138</v>
      </c>
      <c r="K123" s="127" t="s">
        <v>126</v>
      </c>
      <c r="L123" s="128" t="s">
        <v>139</v>
      </c>
      <c r="M123" s="129"/>
      <c r="N123" s="58" t="s">
        <v>1</v>
      </c>
      <c r="O123" s="59" t="s">
        <v>39</v>
      </c>
      <c r="P123" s="59" t="s">
        <v>140</v>
      </c>
      <c r="Q123" s="59" t="s">
        <v>141</v>
      </c>
      <c r="R123" s="59" t="s">
        <v>142</v>
      </c>
      <c r="S123" s="59" t="s">
        <v>143</v>
      </c>
      <c r="T123" s="59" t="s">
        <v>144</v>
      </c>
      <c r="U123" s="59" t="s">
        <v>145</v>
      </c>
      <c r="V123" s="59" t="s">
        <v>146</v>
      </c>
      <c r="W123" s="59" t="s">
        <v>147</v>
      </c>
      <c r="X123" s="60" t="s">
        <v>148</v>
      </c>
      <c r="Y123" s="124"/>
      <c r="Z123" s="124"/>
      <c r="AA123" s="197" t="str">
        <f t="shared" si="2"/>
        <v/>
      </c>
      <c r="AB123" s="198" t="str">
        <f t="shared" si="3"/>
        <v/>
      </c>
      <c r="AC123" s="124"/>
      <c r="AD123" s="124"/>
      <c r="AE123" s="124"/>
    </row>
    <row r="124" spans="1:65" s="2" customFormat="1" ht="22.9" customHeight="1" x14ac:dyDescent="0.25">
      <c r="A124" s="28"/>
      <c r="B124" s="29"/>
      <c r="C124" s="65" t="s">
        <v>149</v>
      </c>
      <c r="D124" s="28"/>
      <c r="E124" s="28"/>
      <c r="F124" s="28"/>
      <c r="G124" s="28"/>
      <c r="H124" s="28"/>
      <c r="I124" s="28"/>
      <c r="J124" s="28"/>
      <c r="K124" s="130">
        <f>BK124</f>
        <v>0</v>
      </c>
      <c r="L124" s="28"/>
      <c r="M124" s="29"/>
      <c r="N124" s="61"/>
      <c r="O124" s="52"/>
      <c r="P124" s="62"/>
      <c r="Q124" s="131">
        <f>Q125</f>
        <v>0</v>
      </c>
      <c r="R124" s="131">
        <f>R125</f>
        <v>0</v>
      </c>
      <c r="S124" s="62"/>
      <c r="T124" s="132">
        <f>T125</f>
        <v>178.63698199999999</v>
      </c>
      <c r="U124" s="62"/>
      <c r="V124" s="132">
        <f>V125</f>
        <v>3.7740409999999995</v>
      </c>
      <c r="W124" s="62"/>
      <c r="X124" s="133">
        <f>X125</f>
        <v>0</v>
      </c>
      <c r="Y124" s="28"/>
      <c r="Z124" s="28"/>
      <c r="AA124" s="197" t="str">
        <f t="shared" si="2"/>
        <v/>
      </c>
      <c r="AB124" s="198" t="str">
        <f t="shared" si="3"/>
        <v/>
      </c>
      <c r="AC124" s="28"/>
      <c r="AD124" s="28"/>
      <c r="AE124" s="28"/>
      <c r="AT124" s="16" t="s">
        <v>76</v>
      </c>
      <c r="AU124" s="16" t="s">
        <v>128</v>
      </c>
      <c r="BK124" s="134">
        <f>BK125</f>
        <v>0</v>
      </c>
    </row>
    <row r="125" spans="1:65" s="12" customFormat="1" ht="25.9" customHeight="1" x14ac:dyDescent="0.2">
      <c r="B125" s="135"/>
      <c r="D125" s="136" t="s">
        <v>76</v>
      </c>
      <c r="E125" s="137" t="s">
        <v>150</v>
      </c>
      <c r="F125" s="137" t="s">
        <v>151</v>
      </c>
      <c r="K125" s="138">
        <f>BK125</f>
        <v>0</v>
      </c>
      <c r="M125" s="135"/>
      <c r="N125" s="139"/>
      <c r="O125" s="140"/>
      <c r="P125" s="140"/>
      <c r="Q125" s="141">
        <f>Q126+Q173+Q176</f>
        <v>0</v>
      </c>
      <c r="R125" s="141">
        <f>R126+R173+R176</f>
        <v>0</v>
      </c>
      <c r="S125" s="140"/>
      <c r="T125" s="142">
        <f>T126+T173+T176</f>
        <v>178.63698199999999</v>
      </c>
      <c r="U125" s="140"/>
      <c r="V125" s="142">
        <f>V126+V173+V176</f>
        <v>3.7740409999999995</v>
      </c>
      <c r="W125" s="140"/>
      <c r="X125" s="143">
        <f>X126+X173+X176</f>
        <v>0</v>
      </c>
      <c r="AA125" s="197" t="str">
        <f t="shared" si="2"/>
        <v/>
      </c>
      <c r="AB125" s="198" t="str">
        <f t="shared" si="3"/>
        <v/>
      </c>
      <c r="AR125" s="136" t="s">
        <v>84</v>
      </c>
      <c r="AT125" s="144" t="s">
        <v>76</v>
      </c>
      <c r="AU125" s="144" t="s">
        <v>77</v>
      </c>
      <c r="AY125" s="136" t="s">
        <v>152</v>
      </c>
      <c r="BK125" s="145">
        <f>BK126+BK173+BK176</f>
        <v>0</v>
      </c>
    </row>
    <row r="126" spans="1:65" s="12" customFormat="1" ht="22.9" customHeight="1" x14ac:dyDescent="0.2">
      <c r="B126" s="135"/>
      <c r="D126" s="136" t="s">
        <v>76</v>
      </c>
      <c r="E126" s="146" t="s">
        <v>84</v>
      </c>
      <c r="F126" s="146" t="s">
        <v>153</v>
      </c>
      <c r="K126" s="147">
        <f>BK126</f>
        <v>0</v>
      </c>
      <c r="M126" s="135"/>
      <c r="N126" s="139"/>
      <c r="O126" s="140"/>
      <c r="P126" s="140"/>
      <c r="Q126" s="141">
        <f>SUM(Q127:Q172)</f>
        <v>0</v>
      </c>
      <c r="R126" s="141">
        <f>SUM(R127:R172)</f>
        <v>0</v>
      </c>
      <c r="S126" s="140"/>
      <c r="T126" s="142">
        <f>SUM(T127:T172)</f>
        <v>171.07765999999998</v>
      </c>
      <c r="U126" s="140"/>
      <c r="V126" s="142">
        <f>SUM(V127:V172)</f>
        <v>3.7740409999999995</v>
      </c>
      <c r="W126" s="140"/>
      <c r="X126" s="143">
        <f>SUM(X127:X172)</f>
        <v>0</v>
      </c>
      <c r="AA126" s="197" t="str">
        <f t="shared" si="2"/>
        <v/>
      </c>
      <c r="AB126" s="198" t="str">
        <f t="shared" si="3"/>
        <v/>
      </c>
      <c r="AR126" s="136" t="s">
        <v>84</v>
      </c>
      <c r="AT126" s="144" t="s">
        <v>76</v>
      </c>
      <c r="AU126" s="144" t="s">
        <v>84</v>
      </c>
      <c r="AY126" s="136" t="s">
        <v>152</v>
      </c>
      <c r="BK126" s="145">
        <f>SUM(BK127:BK172)</f>
        <v>0</v>
      </c>
    </row>
    <row r="127" spans="1:65" s="2" customFormat="1" ht="33" customHeight="1" x14ac:dyDescent="0.2">
      <c r="A127" s="28"/>
      <c r="B127" s="148"/>
      <c r="C127" s="149" t="s">
        <v>84</v>
      </c>
      <c r="D127" s="149" t="s">
        <v>154</v>
      </c>
      <c r="E127" s="150" t="s">
        <v>550</v>
      </c>
      <c r="F127" s="151" t="s">
        <v>551</v>
      </c>
      <c r="G127" s="152" t="s">
        <v>157</v>
      </c>
      <c r="H127" s="153">
        <v>1049</v>
      </c>
      <c r="I127" s="154">
        <v>0</v>
      </c>
      <c r="J127" s="284">
        <v>0</v>
      </c>
      <c r="K127" s="154">
        <f>ROUND(P127*H127,2)</f>
        <v>0</v>
      </c>
      <c r="L127" s="151" t="s">
        <v>158</v>
      </c>
      <c r="M127" s="29"/>
      <c r="N127" s="155" t="s">
        <v>1</v>
      </c>
      <c r="O127" s="156" t="s">
        <v>40</v>
      </c>
      <c r="P127" s="157">
        <f>I127+J127</f>
        <v>0</v>
      </c>
      <c r="Q127" s="157">
        <f>ROUND(I127*H127,2)</f>
        <v>0</v>
      </c>
      <c r="R127" s="157">
        <f>ROUND(J127*H127,2)</f>
        <v>0</v>
      </c>
      <c r="S127" s="158">
        <v>2.5999999999999999E-2</v>
      </c>
      <c r="T127" s="158">
        <f>S127*H127</f>
        <v>27.273999999999997</v>
      </c>
      <c r="U127" s="158">
        <v>0</v>
      </c>
      <c r="V127" s="158">
        <f>U127*H127</f>
        <v>0</v>
      </c>
      <c r="W127" s="158">
        <v>0</v>
      </c>
      <c r="X127" s="159">
        <f>W127*H127</f>
        <v>0</v>
      </c>
      <c r="Y127" s="28"/>
      <c r="Z127" s="28"/>
      <c r="AA127" s="197" t="str">
        <f t="shared" si="2"/>
        <v/>
      </c>
      <c r="AB127" s="198">
        <f t="shared" si="3"/>
        <v>0</v>
      </c>
      <c r="AC127" s="28"/>
      <c r="AD127" s="28"/>
      <c r="AE127" s="28"/>
      <c r="AR127" s="160" t="s">
        <v>159</v>
      </c>
      <c r="AT127" s="160" t="s">
        <v>154</v>
      </c>
      <c r="AU127" s="160" t="s">
        <v>86</v>
      </c>
      <c r="AY127" s="16" t="s">
        <v>152</v>
      </c>
      <c r="BE127" s="161">
        <f>IF(O127="základní",K127,0)</f>
        <v>0</v>
      </c>
      <c r="BF127" s="161">
        <f>IF(O127="snížená",K127,0)</f>
        <v>0</v>
      </c>
      <c r="BG127" s="161">
        <f>IF(O127="zákl. přenesená",K127,0)</f>
        <v>0</v>
      </c>
      <c r="BH127" s="161">
        <f>IF(O127="sníž. přenesená",K127,0)</f>
        <v>0</v>
      </c>
      <c r="BI127" s="161">
        <f>IF(O127="nulová",K127,0)</f>
        <v>0</v>
      </c>
      <c r="BJ127" s="16" t="s">
        <v>84</v>
      </c>
      <c r="BK127" s="161">
        <f>ROUND(P127*H127,2)</f>
        <v>0</v>
      </c>
      <c r="BL127" s="16" t="s">
        <v>159</v>
      </c>
      <c r="BM127" s="160" t="s">
        <v>552</v>
      </c>
    </row>
    <row r="128" spans="1:65" s="2" customFormat="1" ht="19.5" x14ac:dyDescent="0.2">
      <c r="A128" s="28"/>
      <c r="B128" s="29"/>
      <c r="C128" s="28"/>
      <c r="D128" s="162" t="s">
        <v>161</v>
      </c>
      <c r="E128" s="28"/>
      <c r="F128" s="163" t="s">
        <v>210</v>
      </c>
      <c r="G128" s="28"/>
      <c r="H128" s="28"/>
      <c r="I128" s="28"/>
      <c r="J128" s="28"/>
      <c r="K128" s="28"/>
      <c r="L128" s="28"/>
      <c r="M128" s="29"/>
      <c r="N128" s="164"/>
      <c r="O128" s="16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197" t="str">
        <f t="shared" si="2"/>
        <v/>
      </c>
      <c r="AB128" s="198" t="str">
        <f t="shared" si="3"/>
        <v/>
      </c>
      <c r="AC128" s="28"/>
      <c r="AD128" s="28"/>
      <c r="AE128" s="28"/>
      <c r="AT128" s="16" t="s">
        <v>161</v>
      </c>
      <c r="AU128" s="16" t="s">
        <v>86</v>
      </c>
    </row>
    <row r="129" spans="1:65" s="2" customFormat="1" ht="33" customHeight="1" x14ac:dyDescent="0.2">
      <c r="A129" s="28"/>
      <c r="B129" s="148"/>
      <c r="C129" s="149" t="s">
        <v>86</v>
      </c>
      <c r="D129" s="149" t="s">
        <v>154</v>
      </c>
      <c r="E129" s="150" t="s">
        <v>550</v>
      </c>
      <c r="F129" s="151" t="s">
        <v>551</v>
      </c>
      <c r="G129" s="152" t="s">
        <v>157</v>
      </c>
      <c r="H129" s="153">
        <v>325</v>
      </c>
      <c r="I129" s="154">
        <v>0</v>
      </c>
      <c r="J129" s="284">
        <v>0</v>
      </c>
      <c r="K129" s="154">
        <f>ROUND(P129*H129,2)</f>
        <v>0</v>
      </c>
      <c r="L129" s="151" t="s">
        <v>158</v>
      </c>
      <c r="M129" s="29"/>
      <c r="N129" s="155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2.5999999999999999E-2</v>
      </c>
      <c r="T129" s="158">
        <f>S129*H129</f>
        <v>8.4499999999999993</v>
      </c>
      <c r="U129" s="158">
        <v>0</v>
      </c>
      <c r="V129" s="158">
        <f>U129*H129</f>
        <v>0</v>
      </c>
      <c r="W129" s="158">
        <v>0</v>
      </c>
      <c r="X129" s="159">
        <f>W129*H129</f>
        <v>0</v>
      </c>
      <c r="Y129" s="28"/>
      <c r="Z129" s="28"/>
      <c r="AA129" s="197">
        <f t="shared" si="2"/>
        <v>0</v>
      </c>
      <c r="AB129" s="198" t="str">
        <f t="shared" si="3"/>
        <v/>
      </c>
      <c r="AC129" s="28"/>
      <c r="AD129" s="28"/>
      <c r="AE129" s="28"/>
      <c r="AR129" s="160" t="s">
        <v>159</v>
      </c>
      <c r="AT129" s="160" t="s">
        <v>154</v>
      </c>
      <c r="AU129" s="160" t="s">
        <v>86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553</v>
      </c>
    </row>
    <row r="130" spans="1:65" s="2" customFormat="1" ht="19.5" x14ac:dyDescent="0.2">
      <c r="A130" s="28"/>
      <c r="B130" s="29"/>
      <c r="C130" s="28"/>
      <c r="D130" s="162" t="s">
        <v>161</v>
      </c>
      <c r="E130" s="28"/>
      <c r="F130" s="163" t="s">
        <v>215</v>
      </c>
      <c r="G130" s="28"/>
      <c r="H130" s="28"/>
      <c r="I130" s="28"/>
      <c r="J130" s="28"/>
      <c r="K130" s="28"/>
      <c r="L130" s="28"/>
      <c r="M130" s="29"/>
      <c r="N130" s="164"/>
      <c r="O130" s="16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197" t="str">
        <f t="shared" si="2"/>
        <v/>
      </c>
      <c r="AB130" s="198" t="str">
        <f t="shared" si="3"/>
        <v/>
      </c>
      <c r="AC130" s="28"/>
      <c r="AD130" s="28"/>
      <c r="AE130" s="28"/>
      <c r="AT130" s="16" t="s">
        <v>161</v>
      </c>
      <c r="AU130" s="16" t="s">
        <v>86</v>
      </c>
    </row>
    <row r="131" spans="1:65" s="2" customFormat="1" ht="21.75" customHeight="1" x14ac:dyDescent="0.2">
      <c r="A131" s="28"/>
      <c r="B131" s="148"/>
      <c r="C131" s="149" t="s">
        <v>165</v>
      </c>
      <c r="D131" s="149" t="s">
        <v>154</v>
      </c>
      <c r="E131" s="150" t="s">
        <v>372</v>
      </c>
      <c r="F131" s="151" t="s">
        <v>373</v>
      </c>
      <c r="G131" s="152" t="s">
        <v>258</v>
      </c>
      <c r="H131" s="153">
        <v>102</v>
      </c>
      <c r="I131" s="154">
        <v>0</v>
      </c>
      <c r="J131" s="284">
        <v>0</v>
      </c>
      <c r="K131" s="154">
        <f>ROUND(P131*H131,2)</f>
        <v>0</v>
      </c>
      <c r="L131" s="151" t="s">
        <v>158</v>
      </c>
      <c r="M131" s="29"/>
      <c r="N131" s="155" t="s">
        <v>1</v>
      </c>
      <c r="O131" s="156" t="s">
        <v>40</v>
      </c>
      <c r="P131" s="157">
        <f>I131+J131</f>
        <v>0</v>
      </c>
      <c r="Q131" s="157">
        <f>ROUND(I131*H131,2)</f>
        <v>0</v>
      </c>
      <c r="R131" s="157">
        <f>ROUND(J131*H131,2)</f>
        <v>0</v>
      </c>
      <c r="S131" s="158">
        <v>5.0999999999999997E-2</v>
      </c>
      <c r="T131" s="158">
        <f>S131*H131</f>
        <v>5.202</v>
      </c>
      <c r="U131" s="158">
        <v>0</v>
      </c>
      <c r="V131" s="158">
        <f>U131*H131</f>
        <v>0</v>
      </c>
      <c r="W131" s="158">
        <v>0</v>
      </c>
      <c r="X131" s="159">
        <f>W131*H131</f>
        <v>0</v>
      </c>
      <c r="Y131" s="28"/>
      <c r="Z131" s="28"/>
      <c r="AA131" s="197" t="str">
        <f t="shared" ref="AA131:AA194" si="5">IFERROR(IF(FIND("
nezpůsobilé",$F132)&gt;1,$K131,0),"")</f>
        <v/>
      </c>
      <c r="AB131" s="198">
        <f t="shared" ref="AB131:AB194" si="6">IFERROR(IF(FIND("
způsobilé",$F132)&gt;1,$K131,0),"")</f>
        <v>0</v>
      </c>
      <c r="AC131" s="28"/>
      <c r="AD131" s="28"/>
      <c r="AE131" s="28"/>
      <c r="AR131" s="160" t="s">
        <v>159</v>
      </c>
      <c r="AT131" s="160" t="s">
        <v>154</v>
      </c>
      <c r="AU131" s="160" t="s">
        <v>86</v>
      </c>
      <c r="AY131" s="16" t="s">
        <v>152</v>
      </c>
      <c r="BE131" s="161">
        <f>IF(O131="základní",K131,0)</f>
        <v>0</v>
      </c>
      <c r="BF131" s="161">
        <f>IF(O131="snížená",K131,0)</f>
        <v>0</v>
      </c>
      <c r="BG131" s="161">
        <f>IF(O131="zákl. přenesená",K131,0)</f>
        <v>0</v>
      </c>
      <c r="BH131" s="161">
        <f>IF(O131="sníž. přenesená",K131,0)</f>
        <v>0</v>
      </c>
      <c r="BI131" s="161">
        <f>IF(O131="nulová",K131,0)</f>
        <v>0</v>
      </c>
      <c r="BJ131" s="16" t="s">
        <v>84</v>
      </c>
      <c r="BK131" s="161">
        <f>ROUND(P131*H131,2)</f>
        <v>0</v>
      </c>
      <c r="BL131" s="16" t="s">
        <v>159</v>
      </c>
      <c r="BM131" s="160" t="s">
        <v>554</v>
      </c>
    </row>
    <row r="132" spans="1:65" s="2" customFormat="1" ht="19.5" x14ac:dyDescent="0.2">
      <c r="A132" s="28"/>
      <c r="B132" s="29"/>
      <c r="C132" s="28"/>
      <c r="D132" s="162" t="s">
        <v>161</v>
      </c>
      <c r="E132" s="28"/>
      <c r="F132" s="163" t="s">
        <v>210</v>
      </c>
      <c r="G132" s="28"/>
      <c r="H132" s="28"/>
      <c r="I132" s="28"/>
      <c r="J132" s="28"/>
      <c r="K132" s="28"/>
      <c r="L132" s="28"/>
      <c r="M132" s="29"/>
      <c r="N132" s="164"/>
      <c r="O132" s="165"/>
      <c r="P132" s="54"/>
      <c r="Q132" s="54"/>
      <c r="R132" s="54"/>
      <c r="S132" s="54"/>
      <c r="T132" s="54"/>
      <c r="U132" s="54"/>
      <c r="V132" s="54"/>
      <c r="W132" s="54"/>
      <c r="X132" s="55"/>
      <c r="Y132" s="28"/>
      <c r="Z132" s="28"/>
      <c r="AA132" s="197" t="str">
        <f t="shared" si="5"/>
        <v/>
      </c>
      <c r="AB132" s="198" t="str">
        <f t="shared" si="6"/>
        <v/>
      </c>
      <c r="AC132" s="28"/>
      <c r="AD132" s="28"/>
      <c r="AE132" s="28"/>
      <c r="AT132" s="16" t="s">
        <v>161</v>
      </c>
      <c r="AU132" s="16" t="s">
        <v>86</v>
      </c>
    </row>
    <row r="133" spans="1:65" s="2" customFormat="1" ht="21.75" customHeight="1" x14ac:dyDescent="0.2">
      <c r="A133" s="28"/>
      <c r="B133" s="148"/>
      <c r="C133" s="149" t="s">
        <v>159</v>
      </c>
      <c r="D133" s="149" t="s">
        <v>154</v>
      </c>
      <c r="E133" s="150" t="s">
        <v>555</v>
      </c>
      <c r="F133" s="151" t="s">
        <v>556</v>
      </c>
      <c r="G133" s="152" t="s">
        <v>157</v>
      </c>
      <c r="H133" s="153">
        <v>170</v>
      </c>
      <c r="I133" s="284">
        <v>0</v>
      </c>
      <c r="J133" s="284">
        <v>0</v>
      </c>
      <c r="K133" s="154">
        <f>ROUND(P133*H133,2)</f>
        <v>0</v>
      </c>
      <c r="L133" s="151" t="s">
        <v>158</v>
      </c>
      <c r="M133" s="29"/>
      <c r="N133" s="155" t="s">
        <v>1</v>
      </c>
      <c r="O133" s="156" t="s">
        <v>40</v>
      </c>
      <c r="P133" s="157">
        <f>I133+J133</f>
        <v>0</v>
      </c>
      <c r="Q133" s="157">
        <f>ROUND(I133*H133,2)</f>
        <v>0</v>
      </c>
      <c r="R133" s="157">
        <f>ROUND(J133*H133,2)</f>
        <v>0</v>
      </c>
      <c r="S133" s="158">
        <v>2.3E-2</v>
      </c>
      <c r="T133" s="158">
        <f>S133*H133</f>
        <v>3.91</v>
      </c>
      <c r="U133" s="158">
        <v>0</v>
      </c>
      <c r="V133" s="158">
        <f>U133*H133</f>
        <v>0</v>
      </c>
      <c r="W133" s="158">
        <v>0</v>
      </c>
      <c r="X133" s="159">
        <f>W133*H133</f>
        <v>0</v>
      </c>
      <c r="Y133" s="28"/>
      <c r="Z133" s="28"/>
      <c r="AA133" s="197" t="str">
        <f t="shared" si="5"/>
        <v/>
      </c>
      <c r="AB133" s="198">
        <f t="shared" si="6"/>
        <v>0</v>
      </c>
      <c r="AC133" s="28"/>
      <c r="AD133" s="28"/>
      <c r="AE133" s="28"/>
      <c r="AR133" s="160" t="s">
        <v>159</v>
      </c>
      <c r="AT133" s="160" t="s">
        <v>154</v>
      </c>
      <c r="AU133" s="160" t="s">
        <v>86</v>
      </c>
      <c r="AY133" s="16" t="s">
        <v>152</v>
      </c>
      <c r="BE133" s="161">
        <f>IF(O133="základní",K133,0)</f>
        <v>0</v>
      </c>
      <c r="BF133" s="161">
        <f>IF(O133="snížená",K133,0)</f>
        <v>0</v>
      </c>
      <c r="BG133" s="161">
        <f>IF(O133="zákl. přenesená",K133,0)</f>
        <v>0</v>
      </c>
      <c r="BH133" s="161">
        <f>IF(O133="sníž. přenesená",K133,0)</f>
        <v>0</v>
      </c>
      <c r="BI133" s="161">
        <f>IF(O133="nulová",K133,0)</f>
        <v>0</v>
      </c>
      <c r="BJ133" s="16" t="s">
        <v>84</v>
      </c>
      <c r="BK133" s="161">
        <f>ROUND(P133*H133,2)</f>
        <v>0</v>
      </c>
      <c r="BL133" s="16" t="s">
        <v>159</v>
      </c>
      <c r="BM133" s="160" t="s">
        <v>557</v>
      </c>
    </row>
    <row r="134" spans="1:65" s="2" customFormat="1" ht="19.5" x14ac:dyDescent="0.2">
      <c r="A134" s="28"/>
      <c r="B134" s="29"/>
      <c r="C134" s="28"/>
      <c r="D134" s="162" t="s">
        <v>161</v>
      </c>
      <c r="E134" s="28"/>
      <c r="F134" s="163" t="s">
        <v>210</v>
      </c>
      <c r="G134" s="28"/>
      <c r="H134" s="28"/>
      <c r="I134" s="28"/>
      <c r="J134" s="28"/>
      <c r="K134" s="28"/>
      <c r="L134" s="28"/>
      <c r="M134" s="29"/>
      <c r="N134" s="164"/>
      <c r="O134" s="16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197" t="str">
        <f t="shared" si="5"/>
        <v/>
      </c>
      <c r="AB134" s="198" t="str">
        <f t="shared" si="6"/>
        <v/>
      </c>
      <c r="AC134" s="28"/>
      <c r="AD134" s="28"/>
      <c r="AE134" s="28"/>
      <c r="AT134" s="16" t="s">
        <v>161</v>
      </c>
      <c r="AU134" s="16" t="s">
        <v>86</v>
      </c>
    </row>
    <row r="135" spans="1:65" s="2" customFormat="1" ht="21.75" customHeight="1" x14ac:dyDescent="0.2">
      <c r="A135" s="28"/>
      <c r="B135" s="148"/>
      <c r="C135" s="149" t="s">
        <v>181</v>
      </c>
      <c r="D135" s="149" t="s">
        <v>154</v>
      </c>
      <c r="E135" s="150" t="s">
        <v>555</v>
      </c>
      <c r="F135" s="151" t="s">
        <v>556</v>
      </c>
      <c r="G135" s="152" t="s">
        <v>157</v>
      </c>
      <c r="H135" s="153">
        <v>50</v>
      </c>
      <c r="I135" s="284">
        <v>0</v>
      </c>
      <c r="J135" s="284">
        <v>0</v>
      </c>
      <c r="K135" s="154">
        <f>ROUND(P135*H135,2)</f>
        <v>0</v>
      </c>
      <c r="L135" s="151" t="s">
        <v>158</v>
      </c>
      <c r="M135" s="29"/>
      <c r="N135" s="155" t="s">
        <v>1</v>
      </c>
      <c r="O135" s="156" t="s">
        <v>40</v>
      </c>
      <c r="P135" s="157">
        <f>I135+J135</f>
        <v>0</v>
      </c>
      <c r="Q135" s="157">
        <f>ROUND(I135*H135,2)</f>
        <v>0</v>
      </c>
      <c r="R135" s="157">
        <f>ROUND(J135*H135,2)</f>
        <v>0</v>
      </c>
      <c r="S135" s="158">
        <v>2.3E-2</v>
      </c>
      <c r="T135" s="158">
        <f>S135*H135</f>
        <v>1.1499999999999999</v>
      </c>
      <c r="U135" s="158">
        <v>0</v>
      </c>
      <c r="V135" s="158">
        <f>U135*H135</f>
        <v>0</v>
      </c>
      <c r="W135" s="158">
        <v>0</v>
      </c>
      <c r="X135" s="159">
        <f>W135*H135</f>
        <v>0</v>
      </c>
      <c r="Y135" s="28"/>
      <c r="Z135" s="28"/>
      <c r="AA135" s="197">
        <f t="shared" si="5"/>
        <v>0</v>
      </c>
      <c r="AB135" s="198" t="str">
        <f t="shared" si="6"/>
        <v/>
      </c>
      <c r="AC135" s="28"/>
      <c r="AD135" s="28"/>
      <c r="AE135" s="28"/>
      <c r="AR135" s="160" t="s">
        <v>159</v>
      </c>
      <c r="AT135" s="160" t="s">
        <v>154</v>
      </c>
      <c r="AU135" s="160" t="s">
        <v>86</v>
      </c>
      <c r="AY135" s="16" t="s">
        <v>152</v>
      </c>
      <c r="BE135" s="161">
        <f>IF(O135="základní",K135,0)</f>
        <v>0</v>
      </c>
      <c r="BF135" s="161">
        <f>IF(O135="snížená",K135,0)</f>
        <v>0</v>
      </c>
      <c r="BG135" s="161">
        <f>IF(O135="zákl. přenesená",K135,0)</f>
        <v>0</v>
      </c>
      <c r="BH135" s="161">
        <f>IF(O135="sníž. přenesená",K135,0)</f>
        <v>0</v>
      </c>
      <c r="BI135" s="161">
        <f>IF(O135="nulová",K135,0)</f>
        <v>0</v>
      </c>
      <c r="BJ135" s="16" t="s">
        <v>84</v>
      </c>
      <c r="BK135" s="161">
        <f>ROUND(P135*H135,2)</f>
        <v>0</v>
      </c>
      <c r="BL135" s="16" t="s">
        <v>159</v>
      </c>
      <c r="BM135" s="160" t="s">
        <v>558</v>
      </c>
    </row>
    <row r="136" spans="1:65" s="2" customFormat="1" ht="19.5" x14ac:dyDescent="0.2">
      <c r="A136" s="28"/>
      <c r="B136" s="29"/>
      <c r="C136" s="28"/>
      <c r="D136" s="162" t="s">
        <v>161</v>
      </c>
      <c r="E136" s="28"/>
      <c r="F136" s="163" t="s">
        <v>215</v>
      </c>
      <c r="G136" s="28"/>
      <c r="H136" s="28"/>
      <c r="I136" s="28"/>
      <c r="J136" s="28"/>
      <c r="K136" s="28"/>
      <c r="L136" s="28"/>
      <c r="M136" s="29"/>
      <c r="N136" s="164"/>
      <c r="O136" s="16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197" t="str">
        <f t="shared" si="5"/>
        <v/>
      </c>
      <c r="AB136" s="198" t="str">
        <f t="shared" si="6"/>
        <v/>
      </c>
      <c r="AC136" s="28"/>
      <c r="AD136" s="28"/>
      <c r="AE136" s="28"/>
      <c r="AT136" s="16" t="s">
        <v>161</v>
      </c>
      <c r="AU136" s="16" t="s">
        <v>86</v>
      </c>
    </row>
    <row r="137" spans="1:65" s="2" customFormat="1" ht="33" customHeight="1" x14ac:dyDescent="0.2">
      <c r="A137" s="28"/>
      <c r="B137" s="148"/>
      <c r="C137" s="149" t="s">
        <v>184</v>
      </c>
      <c r="D137" s="149" t="s">
        <v>154</v>
      </c>
      <c r="E137" s="150" t="s">
        <v>559</v>
      </c>
      <c r="F137" s="151" t="s">
        <v>560</v>
      </c>
      <c r="G137" s="152" t="s">
        <v>157</v>
      </c>
      <c r="H137" s="153">
        <v>947</v>
      </c>
      <c r="I137" s="284">
        <v>0</v>
      </c>
      <c r="J137" s="284">
        <v>0</v>
      </c>
      <c r="K137" s="154">
        <f>ROUND(P137*H137,2)</f>
        <v>0</v>
      </c>
      <c r="L137" s="151" t="s">
        <v>158</v>
      </c>
      <c r="M137" s="29"/>
      <c r="N137" s="155" t="s">
        <v>1</v>
      </c>
      <c r="O137" s="156" t="s">
        <v>40</v>
      </c>
      <c r="P137" s="157">
        <f>I137+J137</f>
        <v>0</v>
      </c>
      <c r="Q137" s="157">
        <f>ROUND(I137*H137,2)</f>
        <v>0</v>
      </c>
      <c r="R137" s="157">
        <f>ROUND(J137*H137,2)</f>
        <v>0</v>
      </c>
      <c r="S137" s="158">
        <v>4.9000000000000002E-2</v>
      </c>
      <c r="T137" s="158">
        <f>S137*H137</f>
        <v>46.402999999999999</v>
      </c>
      <c r="U137" s="158">
        <v>0</v>
      </c>
      <c r="V137" s="158">
        <f>U137*H137</f>
        <v>0</v>
      </c>
      <c r="W137" s="158">
        <v>0</v>
      </c>
      <c r="X137" s="159">
        <f>W137*H137</f>
        <v>0</v>
      </c>
      <c r="Y137" s="28"/>
      <c r="Z137" s="28"/>
      <c r="AA137" s="197" t="str">
        <f t="shared" si="5"/>
        <v/>
      </c>
      <c r="AB137" s="198">
        <f t="shared" si="6"/>
        <v>0</v>
      </c>
      <c r="AC137" s="28"/>
      <c r="AD137" s="28"/>
      <c r="AE137" s="28"/>
      <c r="AR137" s="160" t="s">
        <v>159</v>
      </c>
      <c r="AT137" s="160" t="s">
        <v>154</v>
      </c>
      <c r="AU137" s="160" t="s">
        <v>86</v>
      </c>
      <c r="AY137" s="16" t="s">
        <v>152</v>
      </c>
      <c r="BE137" s="161">
        <f>IF(O137="základní",K137,0)</f>
        <v>0</v>
      </c>
      <c r="BF137" s="161">
        <f>IF(O137="snížená",K137,0)</f>
        <v>0</v>
      </c>
      <c r="BG137" s="161">
        <f>IF(O137="zákl. přenesená",K137,0)</f>
        <v>0</v>
      </c>
      <c r="BH137" s="161">
        <f>IF(O137="sníž. přenesená",K137,0)</f>
        <v>0</v>
      </c>
      <c r="BI137" s="161">
        <f>IF(O137="nulová",K137,0)</f>
        <v>0</v>
      </c>
      <c r="BJ137" s="16" t="s">
        <v>84</v>
      </c>
      <c r="BK137" s="161">
        <f>ROUND(P137*H137,2)</f>
        <v>0</v>
      </c>
      <c r="BL137" s="16" t="s">
        <v>159</v>
      </c>
      <c r="BM137" s="160" t="s">
        <v>561</v>
      </c>
    </row>
    <row r="138" spans="1:65" s="2" customFormat="1" ht="29.25" x14ac:dyDescent="0.2">
      <c r="A138" s="28"/>
      <c r="B138" s="29"/>
      <c r="C138" s="28"/>
      <c r="D138" s="162" t="s">
        <v>161</v>
      </c>
      <c r="E138" s="28"/>
      <c r="F138" s="163" t="s">
        <v>562</v>
      </c>
      <c r="G138" s="28"/>
      <c r="H138" s="28"/>
      <c r="I138" s="28"/>
      <c r="J138" s="28"/>
      <c r="K138" s="28"/>
      <c r="L138" s="28"/>
      <c r="M138" s="29"/>
      <c r="N138" s="164"/>
      <c r="O138" s="165"/>
      <c r="P138" s="54"/>
      <c r="Q138" s="54"/>
      <c r="R138" s="54"/>
      <c r="S138" s="54"/>
      <c r="T138" s="54"/>
      <c r="U138" s="54"/>
      <c r="V138" s="54"/>
      <c r="W138" s="54"/>
      <c r="X138" s="55"/>
      <c r="Y138" s="28"/>
      <c r="Z138" s="28"/>
      <c r="AA138" s="197" t="str">
        <f t="shared" si="5"/>
        <v/>
      </c>
      <c r="AB138" s="198" t="str">
        <f t="shared" si="6"/>
        <v/>
      </c>
      <c r="AC138" s="28"/>
      <c r="AD138" s="28"/>
      <c r="AE138" s="28"/>
      <c r="AT138" s="16" t="s">
        <v>161</v>
      </c>
      <c r="AU138" s="16" t="s">
        <v>86</v>
      </c>
    </row>
    <row r="139" spans="1:65" s="2" customFormat="1" ht="33" customHeight="1" x14ac:dyDescent="0.2">
      <c r="A139" s="28"/>
      <c r="B139" s="148"/>
      <c r="C139" s="149" t="s">
        <v>189</v>
      </c>
      <c r="D139" s="149" t="s">
        <v>154</v>
      </c>
      <c r="E139" s="150" t="s">
        <v>559</v>
      </c>
      <c r="F139" s="151" t="s">
        <v>560</v>
      </c>
      <c r="G139" s="152" t="s">
        <v>157</v>
      </c>
      <c r="H139" s="153">
        <v>325</v>
      </c>
      <c r="I139" s="284">
        <v>0</v>
      </c>
      <c r="J139" s="284">
        <v>0</v>
      </c>
      <c r="K139" s="154">
        <f>ROUND(P139*H139,2)</f>
        <v>0</v>
      </c>
      <c r="L139" s="151" t="s">
        <v>158</v>
      </c>
      <c r="M139" s="29"/>
      <c r="N139" s="155" t="s">
        <v>1</v>
      </c>
      <c r="O139" s="156" t="s">
        <v>40</v>
      </c>
      <c r="P139" s="157">
        <f>I139+J139</f>
        <v>0</v>
      </c>
      <c r="Q139" s="157">
        <f>ROUND(I139*H139,2)</f>
        <v>0</v>
      </c>
      <c r="R139" s="157">
        <f>ROUND(J139*H139,2)</f>
        <v>0</v>
      </c>
      <c r="S139" s="158">
        <v>4.9000000000000002E-2</v>
      </c>
      <c r="T139" s="158">
        <f>S139*H139</f>
        <v>15.925000000000001</v>
      </c>
      <c r="U139" s="158">
        <v>0</v>
      </c>
      <c r="V139" s="158">
        <f>U139*H139</f>
        <v>0</v>
      </c>
      <c r="W139" s="158">
        <v>0</v>
      </c>
      <c r="X139" s="159">
        <f>W139*H139</f>
        <v>0</v>
      </c>
      <c r="Y139" s="28"/>
      <c r="Z139" s="28"/>
      <c r="AA139" s="197">
        <f t="shared" si="5"/>
        <v>0</v>
      </c>
      <c r="AB139" s="198" t="str">
        <f t="shared" si="6"/>
        <v/>
      </c>
      <c r="AC139" s="28"/>
      <c r="AD139" s="28"/>
      <c r="AE139" s="28"/>
      <c r="AR139" s="160" t="s">
        <v>159</v>
      </c>
      <c r="AT139" s="160" t="s">
        <v>154</v>
      </c>
      <c r="AU139" s="160" t="s">
        <v>86</v>
      </c>
      <c r="AY139" s="16" t="s">
        <v>152</v>
      </c>
      <c r="BE139" s="161">
        <f>IF(O139="základní",K139,0)</f>
        <v>0</v>
      </c>
      <c r="BF139" s="161">
        <f>IF(O139="snížená",K139,0)</f>
        <v>0</v>
      </c>
      <c r="BG139" s="161">
        <f>IF(O139="zákl. přenesená",K139,0)</f>
        <v>0</v>
      </c>
      <c r="BH139" s="161">
        <f>IF(O139="sníž. přenesená",K139,0)</f>
        <v>0</v>
      </c>
      <c r="BI139" s="161">
        <f>IF(O139="nulová",K139,0)</f>
        <v>0</v>
      </c>
      <c r="BJ139" s="16" t="s">
        <v>84</v>
      </c>
      <c r="BK139" s="161">
        <f>ROUND(P139*H139,2)</f>
        <v>0</v>
      </c>
      <c r="BL139" s="16" t="s">
        <v>159</v>
      </c>
      <c r="BM139" s="160" t="s">
        <v>563</v>
      </c>
    </row>
    <row r="140" spans="1:65" s="2" customFormat="1" ht="29.25" x14ac:dyDescent="0.2">
      <c r="A140" s="28"/>
      <c r="B140" s="29"/>
      <c r="C140" s="28"/>
      <c r="D140" s="162" t="s">
        <v>161</v>
      </c>
      <c r="E140" s="28"/>
      <c r="F140" s="163" t="s">
        <v>564</v>
      </c>
      <c r="G140" s="28"/>
      <c r="H140" s="28"/>
      <c r="I140" s="28"/>
      <c r="J140" s="28"/>
      <c r="K140" s="28"/>
      <c r="L140" s="28"/>
      <c r="M140" s="29"/>
      <c r="N140" s="164"/>
      <c r="O140" s="165"/>
      <c r="P140" s="54"/>
      <c r="Q140" s="54"/>
      <c r="R140" s="54"/>
      <c r="S140" s="54"/>
      <c r="T140" s="54"/>
      <c r="U140" s="54"/>
      <c r="V140" s="54"/>
      <c r="W140" s="54"/>
      <c r="X140" s="55"/>
      <c r="Y140" s="28"/>
      <c r="Z140" s="28"/>
      <c r="AA140" s="197" t="str">
        <f t="shared" si="5"/>
        <v/>
      </c>
      <c r="AB140" s="198" t="str">
        <f t="shared" si="6"/>
        <v/>
      </c>
      <c r="AC140" s="28"/>
      <c r="AD140" s="28"/>
      <c r="AE140" s="28"/>
      <c r="AT140" s="16" t="s">
        <v>161</v>
      </c>
      <c r="AU140" s="16" t="s">
        <v>86</v>
      </c>
    </row>
    <row r="141" spans="1:65" s="2" customFormat="1" ht="33" customHeight="1" x14ac:dyDescent="0.2">
      <c r="A141" s="28"/>
      <c r="B141" s="148"/>
      <c r="C141" s="149" t="s">
        <v>174</v>
      </c>
      <c r="D141" s="149" t="s">
        <v>154</v>
      </c>
      <c r="E141" s="150" t="s">
        <v>565</v>
      </c>
      <c r="F141" s="151" t="s">
        <v>566</v>
      </c>
      <c r="G141" s="152" t="s">
        <v>157</v>
      </c>
      <c r="H141" s="153">
        <v>102</v>
      </c>
      <c r="I141" s="284">
        <v>0</v>
      </c>
      <c r="J141" s="284">
        <v>0</v>
      </c>
      <c r="K141" s="154">
        <f>ROUND(P141*H141,2)</f>
        <v>0</v>
      </c>
      <c r="L141" s="151" t="s">
        <v>158</v>
      </c>
      <c r="M141" s="29"/>
      <c r="N141" s="155" t="s">
        <v>1</v>
      </c>
      <c r="O141" s="156" t="s">
        <v>40</v>
      </c>
      <c r="P141" s="157">
        <f>I141+J141</f>
        <v>0</v>
      </c>
      <c r="Q141" s="157">
        <f>ROUND(I141*H141,2)</f>
        <v>0</v>
      </c>
      <c r="R141" s="157">
        <f>ROUND(J141*H141,2)</f>
        <v>0</v>
      </c>
      <c r="S141" s="158">
        <v>8.1000000000000003E-2</v>
      </c>
      <c r="T141" s="158">
        <f>S141*H141</f>
        <v>8.2620000000000005</v>
      </c>
      <c r="U141" s="158">
        <v>0</v>
      </c>
      <c r="V141" s="158">
        <f>U141*H141</f>
        <v>0</v>
      </c>
      <c r="W141" s="158">
        <v>0</v>
      </c>
      <c r="X141" s="159">
        <f>W141*H141</f>
        <v>0</v>
      </c>
      <c r="Y141" s="28"/>
      <c r="Z141" s="28"/>
      <c r="AA141" s="197" t="str">
        <f t="shared" si="5"/>
        <v/>
      </c>
      <c r="AB141" s="198">
        <f t="shared" si="6"/>
        <v>0</v>
      </c>
      <c r="AC141" s="28"/>
      <c r="AD141" s="28"/>
      <c r="AE141" s="28"/>
      <c r="AR141" s="160" t="s">
        <v>159</v>
      </c>
      <c r="AT141" s="160" t="s">
        <v>154</v>
      </c>
      <c r="AU141" s="160" t="s">
        <v>86</v>
      </c>
      <c r="AY141" s="16" t="s">
        <v>152</v>
      </c>
      <c r="BE141" s="161">
        <f>IF(O141="základní",K141,0)</f>
        <v>0</v>
      </c>
      <c r="BF141" s="161">
        <f>IF(O141="snížená",K141,0)</f>
        <v>0</v>
      </c>
      <c r="BG141" s="161">
        <f>IF(O141="zákl. přenesená",K141,0)</f>
        <v>0</v>
      </c>
      <c r="BH141" s="161">
        <f>IF(O141="sníž. přenesená",K141,0)</f>
        <v>0</v>
      </c>
      <c r="BI141" s="161">
        <f>IF(O141="nulová",K141,0)</f>
        <v>0</v>
      </c>
      <c r="BJ141" s="16" t="s">
        <v>84</v>
      </c>
      <c r="BK141" s="161">
        <f>ROUND(P141*H141,2)</f>
        <v>0</v>
      </c>
      <c r="BL141" s="16" t="s">
        <v>159</v>
      </c>
      <c r="BM141" s="160" t="s">
        <v>567</v>
      </c>
    </row>
    <row r="142" spans="1:65" s="2" customFormat="1" ht="29.25" x14ac:dyDescent="0.2">
      <c r="A142" s="28"/>
      <c r="B142" s="29"/>
      <c r="C142" s="28"/>
      <c r="D142" s="162" t="s">
        <v>161</v>
      </c>
      <c r="E142" s="28"/>
      <c r="F142" s="163" t="s">
        <v>568</v>
      </c>
      <c r="G142" s="28"/>
      <c r="H142" s="28"/>
      <c r="I142" s="28"/>
      <c r="J142" s="28"/>
      <c r="K142" s="28"/>
      <c r="L142" s="28"/>
      <c r="M142" s="29"/>
      <c r="N142" s="164"/>
      <c r="O142" s="165"/>
      <c r="P142" s="54"/>
      <c r="Q142" s="54"/>
      <c r="R142" s="54"/>
      <c r="S142" s="54"/>
      <c r="T142" s="54"/>
      <c r="U142" s="54"/>
      <c r="V142" s="54"/>
      <c r="W142" s="54"/>
      <c r="X142" s="55"/>
      <c r="Y142" s="28"/>
      <c r="Z142" s="28"/>
      <c r="AA142" s="197" t="str">
        <f t="shared" si="5"/>
        <v/>
      </c>
      <c r="AB142" s="198" t="str">
        <f t="shared" si="6"/>
        <v/>
      </c>
      <c r="AC142" s="28"/>
      <c r="AD142" s="28"/>
      <c r="AE142" s="28"/>
      <c r="AT142" s="16" t="s">
        <v>161</v>
      </c>
      <c r="AU142" s="16" t="s">
        <v>86</v>
      </c>
    </row>
    <row r="143" spans="1:65" s="2" customFormat="1" ht="21.75" customHeight="1" x14ac:dyDescent="0.2">
      <c r="A143" s="28"/>
      <c r="B143" s="148"/>
      <c r="C143" s="149" t="s">
        <v>194</v>
      </c>
      <c r="D143" s="149" t="s">
        <v>154</v>
      </c>
      <c r="E143" s="150" t="s">
        <v>376</v>
      </c>
      <c r="F143" s="151" t="s">
        <v>377</v>
      </c>
      <c r="G143" s="152" t="s">
        <v>258</v>
      </c>
      <c r="H143" s="153">
        <v>102</v>
      </c>
      <c r="I143" s="154">
        <v>0</v>
      </c>
      <c r="J143" s="284">
        <v>0</v>
      </c>
      <c r="K143" s="154">
        <f>ROUND(P143*H143,2)</f>
        <v>0</v>
      </c>
      <c r="L143" s="151" t="s">
        <v>158</v>
      </c>
      <c r="M143" s="29"/>
      <c r="N143" s="155" t="s">
        <v>1</v>
      </c>
      <c r="O143" s="156" t="s">
        <v>40</v>
      </c>
      <c r="P143" s="157">
        <f>I143+J143</f>
        <v>0</v>
      </c>
      <c r="Q143" s="157">
        <f>ROUND(I143*H143,2)</f>
        <v>0</v>
      </c>
      <c r="R143" s="157">
        <f>ROUND(J143*H143,2)</f>
        <v>0</v>
      </c>
      <c r="S143" s="158">
        <v>2E-3</v>
      </c>
      <c r="T143" s="158">
        <f>S143*H143</f>
        <v>0.20400000000000001</v>
      </c>
      <c r="U143" s="158">
        <v>0</v>
      </c>
      <c r="V143" s="158">
        <f>U143*H143</f>
        <v>0</v>
      </c>
      <c r="W143" s="158">
        <v>0</v>
      </c>
      <c r="X143" s="159">
        <f>W143*H143</f>
        <v>0</v>
      </c>
      <c r="Y143" s="28"/>
      <c r="Z143" s="28"/>
      <c r="AA143" s="197" t="str">
        <f t="shared" si="5"/>
        <v/>
      </c>
      <c r="AB143" s="198">
        <f t="shared" si="6"/>
        <v>0</v>
      </c>
      <c r="AC143" s="28"/>
      <c r="AD143" s="28"/>
      <c r="AE143" s="28"/>
      <c r="AR143" s="160" t="s">
        <v>159</v>
      </c>
      <c r="AT143" s="160" t="s">
        <v>154</v>
      </c>
      <c r="AU143" s="160" t="s">
        <v>86</v>
      </c>
      <c r="AY143" s="16" t="s">
        <v>152</v>
      </c>
      <c r="BE143" s="161">
        <f>IF(O143="základní",K143,0)</f>
        <v>0</v>
      </c>
      <c r="BF143" s="161">
        <f>IF(O143="snížená",K143,0)</f>
        <v>0</v>
      </c>
      <c r="BG143" s="161">
        <f>IF(O143="zákl. přenesená",K143,0)</f>
        <v>0</v>
      </c>
      <c r="BH143" s="161">
        <f>IF(O143="sníž. přenesená",K143,0)</f>
        <v>0</v>
      </c>
      <c r="BI143" s="161">
        <f>IF(O143="nulová",K143,0)</f>
        <v>0</v>
      </c>
      <c r="BJ143" s="16" t="s">
        <v>84</v>
      </c>
      <c r="BK143" s="161">
        <f>ROUND(P143*H143,2)</f>
        <v>0</v>
      </c>
      <c r="BL143" s="16" t="s">
        <v>159</v>
      </c>
      <c r="BM143" s="160" t="s">
        <v>569</v>
      </c>
    </row>
    <row r="144" spans="1:65" s="2" customFormat="1" ht="29.25" x14ac:dyDescent="0.2">
      <c r="A144" s="28"/>
      <c r="B144" s="29"/>
      <c r="C144" s="28"/>
      <c r="D144" s="162" t="s">
        <v>161</v>
      </c>
      <c r="E144" s="28"/>
      <c r="F144" s="163" t="s">
        <v>570</v>
      </c>
      <c r="G144" s="28"/>
      <c r="H144" s="28"/>
      <c r="I144" s="28"/>
      <c r="J144" s="28"/>
      <c r="K144" s="28"/>
      <c r="L144" s="28"/>
      <c r="M144" s="29"/>
      <c r="N144" s="164"/>
      <c r="O144" s="165"/>
      <c r="P144" s="54"/>
      <c r="Q144" s="54"/>
      <c r="R144" s="54"/>
      <c r="S144" s="54"/>
      <c r="T144" s="54"/>
      <c r="U144" s="54"/>
      <c r="V144" s="54"/>
      <c r="W144" s="54"/>
      <c r="X144" s="55"/>
      <c r="Y144" s="28"/>
      <c r="Z144" s="28"/>
      <c r="AA144" s="197" t="str">
        <f t="shared" si="5"/>
        <v/>
      </c>
      <c r="AB144" s="198" t="str">
        <f t="shared" si="6"/>
        <v/>
      </c>
      <c r="AC144" s="28"/>
      <c r="AD144" s="28"/>
      <c r="AE144" s="28"/>
      <c r="AT144" s="16" t="s">
        <v>161</v>
      </c>
      <c r="AU144" s="16" t="s">
        <v>86</v>
      </c>
    </row>
    <row r="145" spans="1:65" s="2" customFormat="1" ht="44.25" customHeight="1" x14ac:dyDescent="0.2">
      <c r="A145" s="28"/>
      <c r="B145" s="148"/>
      <c r="C145" s="149" t="s">
        <v>199</v>
      </c>
      <c r="D145" s="149" t="s">
        <v>154</v>
      </c>
      <c r="E145" s="150" t="s">
        <v>394</v>
      </c>
      <c r="F145" s="151" t="s">
        <v>395</v>
      </c>
      <c r="G145" s="152" t="s">
        <v>258</v>
      </c>
      <c r="H145" s="153">
        <v>102</v>
      </c>
      <c r="I145" s="284">
        <v>0</v>
      </c>
      <c r="J145" s="284">
        <v>0</v>
      </c>
      <c r="K145" s="154">
        <f>ROUND(P145*H145,2)</f>
        <v>0</v>
      </c>
      <c r="L145" s="151" t="s">
        <v>158</v>
      </c>
      <c r="M145" s="29"/>
      <c r="N145" s="155" t="s">
        <v>1</v>
      </c>
      <c r="O145" s="156" t="s">
        <v>40</v>
      </c>
      <c r="P145" s="157">
        <f>I145+J145</f>
        <v>0</v>
      </c>
      <c r="Q145" s="157">
        <f>ROUND(I145*H145,2)</f>
        <v>0</v>
      </c>
      <c r="R145" s="157">
        <f>ROUND(J145*H145,2)</f>
        <v>0</v>
      </c>
      <c r="S145" s="158">
        <v>4.0000000000000001E-3</v>
      </c>
      <c r="T145" s="158">
        <f>S145*H145</f>
        <v>0.40800000000000003</v>
      </c>
      <c r="U145" s="158">
        <v>0</v>
      </c>
      <c r="V145" s="158">
        <f>U145*H145</f>
        <v>0</v>
      </c>
      <c r="W145" s="158">
        <v>0</v>
      </c>
      <c r="X145" s="159">
        <f>W145*H145</f>
        <v>0</v>
      </c>
      <c r="Y145" s="28"/>
      <c r="Z145" s="28"/>
      <c r="AA145" s="197" t="str">
        <f t="shared" si="5"/>
        <v/>
      </c>
      <c r="AB145" s="198">
        <f t="shared" si="6"/>
        <v>0</v>
      </c>
      <c r="AC145" s="28"/>
      <c r="AD145" s="28"/>
      <c r="AE145" s="28"/>
      <c r="AR145" s="160" t="s">
        <v>159</v>
      </c>
      <c r="AT145" s="160" t="s">
        <v>154</v>
      </c>
      <c r="AU145" s="160" t="s">
        <v>86</v>
      </c>
      <c r="AY145" s="16" t="s">
        <v>152</v>
      </c>
      <c r="BE145" s="161">
        <f>IF(O145="základní",K145,0)</f>
        <v>0</v>
      </c>
      <c r="BF145" s="161">
        <f>IF(O145="snížená",K145,0)</f>
        <v>0</v>
      </c>
      <c r="BG145" s="161">
        <f>IF(O145="zákl. přenesená",K145,0)</f>
        <v>0</v>
      </c>
      <c r="BH145" s="161">
        <f>IF(O145="sníž. přenesená",K145,0)</f>
        <v>0</v>
      </c>
      <c r="BI145" s="161">
        <f>IF(O145="nulová",K145,0)</f>
        <v>0</v>
      </c>
      <c r="BJ145" s="16" t="s">
        <v>84</v>
      </c>
      <c r="BK145" s="161">
        <f>ROUND(P145*H145,2)</f>
        <v>0</v>
      </c>
      <c r="BL145" s="16" t="s">
        <v>159</v>
      </c>
      <c r="BM145" s="160" t="s">
        <v>571</v>
      </c>
    </row>
    <row r="146" spans="1:65" s="2" customFormat="1" ht="19.5" x14ac:dyDescent="0.2">
      <c r="A146" s="28"/>
      <c r="B146" s="29"/>
      <c r="C146" s="28"/>
      <c r="D146" s="162" t="s">
        <v>161</v>
      </c>
      <c r="E146" s="28"/>
      <c r="F146" s="163" t="s">
        <v>210</v>
      </c>
      <c r="G146" s="28"/>
      <c r="H146" s="28"/>
      <c r="I146" s="28"/>
      <c r="J146" s="28"/>
      <c r="K146" s="28"/>
      <c r="L146" s="28"/>
      <c r="M146" s="29"/>
      <c r="N146" s="164"/>
      <c r="O146" s="165"/>
      <c r="P146" s="54"/>
      <c r="Q146" s="54"/>
      <c r="R146" s="54"/>
      <c r="S146" s="54"/>
      <c r="T146" s="54"/>
      <c r="U146" s="54"/>
      <c r="V146" s="54"/>
      <c r="W146" s="54"/>
      <c r="X146" s="55"/>
      <c r="Y146" s="28"/>
      <c r="Z146" s="28"/>
      <c r="AA146" s="197" t="str">
        <f t="shared" si="5"/>
        <v/>
      </c>
      <c r="AB146" s="198" t="str">
        <f t="shared" si="6"/>
        <v/>
      </c>
      <c r="AC146" s="28"/>
      <c r="AD146" s="28"/>
      <c r="AE146" s="28"/>
      <c r="AT146" s="16" t="s">
        <v>161</v>
      </c>
      <c r="AU146" s="16" t="s">
        <v>86</v>
      </c>
    </row>
    <row r="147" spans="1:65" s="2" customFormat="1" ht="21.75" customHeight="1" x14ac:dyDescent="0.2">
      <c r="A147" s="28"/>
      <c r="B147" s="148"/>
      <c r="C147" s="166" t="s">
        <v>202</v>
      </c>
      <c r="D147" s="166" t="s">
        <v>170</v>
      </c>
      <c r="E147" s="167" t="s">
        <v>397</v>
      </c>
      <c r="F147" s="168" t="s">
        <v>398</v>
      </c>
      <c r="G147" s="169" t="s">
        <v>399</v>
      </c>
      <c r="H147" s="170">
        <v>4.1000000000000002E-2</v>
      </c>
      <c r="I147" s="285">
        <v>0</v>
      </c>
      <c r="J147" s="172"/>
      <c r="K147" s="171">
        <f>ROUND(P147*H147,2)</f>
        <v>0</v>
      </c>
      <c r="L147" s="168" t="s">
        <v>158</v>
      </c>
      <c r="M147" s="173"/>
      <c r="N147" s="174" t="s">
        <v>1</v>
      </c>
      <c r="O147" s="156" t="s">
        <v>40</v>
      </c>
      <c r="P147" s="157">
        <f>I147+J147</f>
        <v>0</v>
      </c>
      <c r="Q147" s="157">
        <f>ROUND(I147*H147,2)</f>
        <v>0</v>
      </c>
      <c r="R147" s="157">
        <f>ROUND(J147*H147,2)</f>
        <v>0</v>
      </c>
      <c r="S147" s="158">
        <v>0</v>
      </c>
      <c r="T147" s="158">
        <f>S147*H147</f>
        <v>0</v>
      </c>
      <c r="U147" s="158">
        <v>1E-3</v>
      </c>
      <c r="V147" s="158">
        <f>U147*H147</f>
        <v>4.1E-5</v>
      </c>
      <c r="W147" s="158">
        <v>0</v>
      </c>
      <c r="X147" s="159">
        <f>W147*H147</f>
        <v>0</v>
      </c>
      <c r="Y147" s="28"/>
      <c r="Z147" s="28"/>
      <c r="AA147" s="197" t="str">
        <f t="shared" si="5"/>
        <v/>
      </c>
      <c r="AB147" s="198">
        <f t="shared" si="6"/>
        <v>0</v>
      </c>
      <c r="AC147" s="28"/>
      <c r="AD147" s="28"/>
      <c r="AE147" s="28"/>
      <c r="AR147" s="160" t="s">
        <v>174</v>
      </c>
      <c r="AT147" s="160" t="s">
        <v>170</v>
      </c>
      <c r="AU147" s="160" t="s">
        <v>86</v>
      </c>
      <c r="AY147" s="16" t="s">
        <v>152</v>
      </c>
      <c r="BE147" s="161">
        <f>IF(O147="základní",K147,0)</f>
        <v>0</v>
      </c>
      <c r="BF147" s="161">
        <f>IF(O147="snížená",K147,0)</f>
        <v>0</v>
      </c>
      <c r="BG147" s="161">
        <f>IF(O147="zákl. přenesená",K147,0)</f>
        <v>0</v>
      </c>
      <c r="BH147" s="161">
        <f>IF(O147="sníž. přenesená",K147,0)</f>
        <v>0</v>
      </c>
      <c r="BI147" s="161">
        <f>IF(O147="nulová",K147,0)</f>
        <v>0</v>
      </c>
      <c r="BJ147" s="16" t="s">
        <v>84</v>
      </c>
      <c r="BK147" s="161">
        <f>ROUND(P147*H147,2)</f>
        <v>0</v>
      </c>
      <c r="BL147" s="16" t="s">
        <v>159</v>
      </c>
      <c r="BM147" s="160" t="s">
        <v>572</v>
      </c>
    </row>
    <row r="148" spans="1:65" s="2" customFormat="1" ht="19.5" x14ac:dyDescent="0.2">
      <c r="A148" s="28"/>
      <c r="B148" s="29"/>
      <c r="C148" s="28"/>
      <c r="D148" s="162" t="s">
        <v>161</v>
      </c>
      <c r="E148" s="28"/>
      <c r="F148" s="163" t="s">
        <v>210</v>
      </c>
      <c r="G148" s="28"/>
      <c r="H148" s="28"/>
      <c r="I148" s="28"/>
      <c r="J148" s="28"/>
      <c r="K148" s="28"/>
      <c r="L148" s="28"/>
      <c r="M148" s="29"/>
      <c r="N148" s="164"/>
      <c r="O148" s="165"/>
      <c r="P148" s="54"/>
      <c r="Q148" s="54"/>
      <c r="R148" s="54"/>
      <c r="S148" s="54"/>
      <c r="T148" s="54"/>
      <c r="U148" s="54"/>
      <c r="V148" s="54"/>
      <c r="W148" s="54"/>
      <c r="X148" s="55"/>
      <c r="Y148" s="28"/>
      <c r="Z148" s="28"/>
      <c r="AA148" s="197" t="str">
        <f t="shared" si="5"/>
        <v/>
      </c>
      <c r="AB148" s="198" t="str">
        <f t="shared" si="6"/>
        <v/>
      </c>
      <c r="AC148" s="28"/>
      <c r="AD148" s="28"/>
      <c r="AE148" s="28"/>
      <c r="AT148" s="16" t="s">
        <v>161</v>
      </c>
      <c r="AU148" s="16" t="s">
        <v>86</v>
      </c>
    </row>
    <row r="149" spans="1:65" s="13" customFormat="1" x14ac:dyDescent="0.2">
      <c r="B149" s="175"/>
      <c r="D149" s="162" t="s">
        <v>177</v>
      </c>
      <c r="E149" s="176" t="s">
        <v>1</v>
      </c>
      <c r="F149" s="177" t="s">
        <v>573</v>
      </c>
      <c r="H149" s="178">
        <v>4.1000000000000002E-2</v>
      </c>
      <c r="M149" s="175"/>
      <c r="N149" s="179"/>
      <c r="O149" s="180"/>
      <c r="P149" s="180"/>
      <c r="Q149" s="180"/>
      <c r="R149" s="180"/>
      <c r="S149" s="180"/>
      <c r="T149" s="180"/>
      <c r="U149" s="180"/>
      <c r="V149" s="180"/>
      <c r="W149" s="180"/>
      <c r="X149" s="181"/>
      <c r="AA149" s="197" t="str">
        <f t="shared" si="5"/>
        <v/>
      </c>
      <c r="AB149" s="198" t="str">
        <f t="shared" si="6"/>
        <v/>
      </c>
      <c r="AT149" s="176" t="s">
        <v>177</v>
      </c>
      <c r="AU149" s="176" t="s">
        <v>86</v>
      </c>
      <c r="AV149" s="13" t="s">
        <v>86</v>
      </c>
      <c r="AW149" s="13" t="s">
        <v>4</v>
      </c>
      <c r="AX149" s="13" t="s">
        <v>84</v>
      </c>
      <c r="AY149" s="176" t="s">
        <v>152</v>
      </c>
    </row>
    <row r="150" spans="1:65" s="2" customFormat="1" ht="33" customHeight="1" x14ac:dyDescent="0.2">
      <c r="A150" s="28"/>
      <c r="B150" s="148"/>
      <c r="C150" s="149" t="s">
        <v>206</v>
      </c>
      <c r="D150" s="149" t="s">
        <v>154</v>
      </c>
      <c r="E150" s="150" t="s">
        <v>574</v>
      </c>
      <c r="F150" s="151" t="s">
        <v>575</v>
      </c>
      <c r="G150" s="152" t="s">
        <v>258</v>
      </c>
      <c r="H150" s="153">
        <v>102</v>
      </c>
      <c r="I150" s="154">
        <v>0</v>
      </c>
      <c r="J150" s="284">
        <v>0</v>
      </c>
      <c r="K150" s="154">
        <f>ROUND(P150*H150,2)</f>
        <v>0</v>
      </c>
      <c r="L150" s="151" t="s">
        <v>158</v>
      </c>
      <c r="M150" s="29"/>
      <c r="N150" s="155" t="s">
        <v>1</v>
      </c>
      <c r="O150" s="156" t="s">
        <v>40</v>
      </c>
      <c r="P150" s="157">
        <f>I150+J150</f>
        <v>0</v>
      </c>
      <c r="Q150" s="157">
        <f>ROUND(I150*H150,2)</f>
        <v>0</v>
      </c>
      <c r="R150" s="157">
        <f>ROUND(J150*H150,2)</f>
        <v>0</v>
      </c>
      <c r="S150" s="158">
        <v>0.24</v>
      </c>
      <c r="T150" s="158">
        <f>S150*H150</f>
        <v>24.48</v>
      </c>
      <c r="U150" s="158">
        <v>0</v>
      </c>
      <c r="V150" s="158">
        <f>U150*H150</f>
        <v>0</v>
      </c>
      <c r="W150" s="158">
        <v>0</v>
      </c>
      <c r="X150" s="159">
        <f>W150*H150</f>
        <v>0</v>
      </c>
      <c r="Y150" s="28"/>
      <c r="Z150" s="28"/>
      <c r="AA150" s="197" t="str">
        <f t="shared" si="5"/>
        <v/>
      </c>
      <c r="AB150" s="198">
        <f t="shared" si="6"/>
        <v>0</v>
      </c>
      <c r="AC150" s="28"/>
      <c r="AD150" s="28"/>
      <c r="AE150" s="28"/>
      <c r="AR150" s="160" t="s">
        <v>159</v>
      </c>
      <c r="AT150" s="160" t="s">
        <v>154</v>
      </c>
      <c r="AU150" s="160" t="s">
        <v>86</v>
      </c>
      <c r="AY150" s="16" t="s">
        <v>152</v>
      </c>
      <c r="BE150" s="161">
        <f>IF(O150="základní",K150,0)</f>
        <v>0</v>
      </c>
      <c r="BF150" s="161">
        <f>IF(O150="snížená",K150,0)</f>
        <v>0</v>
      </c>
      <c r="BG150" s="161">
        <f>IF(O150="zákl. přenesená",K150,0)</f>
        <v>0</v>
      </c>
      <c r="BH150" s="161">
        <f>IF(O150="sníž. přenesená",K150,0)</f>
        <v>0</v>
      </c>
      <c r="BI150" s="161">
        <f>IF(O150="nulová",K150,0)</f>
        <v>0</v>
      </c>
      <c r="BJ150" s="16" t="s">
        <v>84</v>
      </c>
      <c r="BK150" s="161">
        <f>ROUND(P150*H150,2)</f>
        <v>0</v>
      </c>
      <c r="BL150" s="16" t="s">
        <v>159</v>
      </c>
      <c r="BM150" s="160" t="s">
        <v>576</v>
      </c>
    </row>
    <row r="151" spans="1:65" s="2" customFormat="1" ht="19.5" x14ac:dyDescent="0.2">
      <c r="A151" s="28"/>
      <c r="B151" s="29"/>
      <c r="C151" s="28"/>
      <c r="D151" s="162" t="s">
        <v>161</v>
      </c>
      <c r="E151" s="28"/>
      <c r="F151" s="163" t="s">
        <v>210</v>
      </c>
      <c r="G151" s="28"/>
      <c r="H151" s="28"/>
      <c r="I151" s="28"/>
      <c r="J151" s="28"/>
      <c r="K151" s="28"/>
      <c r="L151" s="28"/>
      <c r="M151" s="29"/>
      <c r="N151" s="164"/>
      <c r="O151" s="165"/>
      <c r="P151" s="54"/>
      <c r="Q151" s="54"/>
      <c r="R151" s="54"/>
      <c r="S151" s="54"/>
      <c r="T151" s="54"/>
      <c r="U151" s="54"/>
      <c r="V151" s="54"/>
      <c r="W151" s="54"/>
      <c r="X151" s="55"/>
      <c r="Y151" s="28"/>
      <c r="Z151" s="28"/>
      <c r="AA151" s="197" t="str">
        <f t="shared" si="5"/>
        <v/>
      </c>
      <c r="AB151" s="198" t="str">
        <f t="shared" si="6"/>
        <v/>
      </c>
      <c r="AC151" s="28"/>
      <c r="AD151" s="28"/>
      <c r="AE151" s="28"/>
      <c r="AT151" s="16" t="s">
        <v>161</v>
      </c>
      <c r="AU151" s="16" t="s">
        <v>86</v>
      </c>
    </row>
    <row r="152" spans="1:65" s="2" customFormat="1" ht="21.75" customHeight="1" x14ac:dyDescent="0.2">
      <c r="A152" s="28"/>
      <c r="B152" s="148"/>
      <c r="C152" s="166" t="s">
        <v>211</v>
      </c>
      <c r="D152" s="166" t="s">
        <v>170</v>
      </c>
      <c r="E152" s="167" t="s">
        <v>577</v>
      </c>
      <c r="F152" s="168" t="s">
        <v>578</v>
      </c>
      <c r="G152" s="169" t="s">
        <v>291</v>
      </c>
      <c r="H152" s="170">
        <v>1.53</v>
      </c>
      <c r="I152" s="285">
        <v>0</v>
      </c>
      <c r="J152" s="172"/>
      <c r="K152" s="171">
        <f>ROUND(P152*H152,2)</f>
        <v>0</v>
      </c>
      <c r="L152" s="168" t="s">
        <v>158</v>
      </c>
      <c r="M152" s="173"/>
      <c r="N152" s="174" t="s">
        <v>1</v>
      </c>
      <c r="O152" s="156" t="s">
        <v>40</v>
      </c>
      <c r="P152" s="157">
        <f>I152+J152</f>
        <v>0</v>
      </c>
      <c r="Q152" s="157">
        <f>ROUND(I152*H152,2)</f>
        <v>0</v>
      </c>
      <c r="R152" s="157">
        <f>ROUND(J152*H152,2)</f>
        <v>0</v>
      </c>
      <c r="S152" s="158">
        <v>0</v>
      </c>
      <c r="T152" s="158">
        <f>S152*H152</f>
        <v>0</v>
      </c>
      <c r="U152" s="158">
        <v>1</v>
      </c>
      <c r="V152" s="158">
        <f>U152*H152</f>
        <v>1.53</v>
      </c>
      <c r="W152" s="158">
        <v>0</v>
      </c>
      <c r="X152" s="159">
        <f>W152*H152</f>
        <v>0</v>
      </c>
      <c r="Y152" s="28"/>
      <c r="Z152" s="28"/>
      <c r="AA152" s="197" t="str">
        <f t="shared" si="5"/>
        <v/>
      </c>
      <c r="AB152" s="198">
        <f t="shared" si="6"/>
        <v>0</v>
      </c>
      <c r="AC152" s="28"/>
      <c r="AD152" s="28"/>
      <c r="AE152" s="28"/>
      <c r="AR152" s="160" t="s">
        <v>174</v>
      </c>
      <c r="AT152" s="160" t="s">
        <v>170</v>
      </c>
      <c r="AU152" s="160" t="s">
        <v>86</v>
      </c>
      <c r="AY152" s="16" t="s">
        <v>152</v>
      </c>
      <c r="BE152" s="161">
        <f>IF(O152="základní",K152,0)</f>
        <v>0</v>
      </c>
      <c r="BF152" s="161">
        <f>IF(O152="snížená",K152,0)</f>
        <v>0</v>
      </c>
      <c r="BG152" s="161">
        <f>IF(O152="zákl. přenesená",K152,0)</f>
        <v>0</v>
      </c>
      <c r="BH152" s="161">
        <f>IF(O152="sníž. přenesená",K152,0)</f>
        <v>0</v>
      </c>
      <c r="BI152" s="161">
        <f>IF(O152="nulová",K152,0)</f>
        <v>0</v>
      </c>
      <c r="BJ152" s="16" t="s">
        <v>84</v>
      </c>
      <c r="BK152" s="161">
        <f>ROUND(P152*H152,2)</f>
        <v>0</v>
      </c>
      <c r="BL152" s="16" t="s">
        <v>159</v>
      </c>
      <c r="BM152" s="160" t="s">
        <v>579</v>
      </c>
    </row>
    <row r="153" spans="1:65" s="2" customFormat="1" ht="29.25" x14ac:dyDescent="0.2">
      <c r="A153" s="28"/>
      <c r="B153" s="29"/>
      <c r="C153" s="28"/>
      <c r="D153" s="162" t="s">
        <v>161</v>
      </c>
      <c r="E153" s="28"/>
      <c r="F153" s="163" t="s">
        <v>580</v>
      </c>
      <c r="G153" s="28"/>
      <c r="H153" s="28"/>
      <c r="I153" s="28"/>
      <c r="J153" s="28"/>
      <c r="K153" s="28"/>
      <c r="L153" s="28"/>
      <c r="M153" s="29"/>
      <c r="N153" s="164"/>
      <c r="O153" s="165"/>
      <c r="P153" s="54"/>
      <c r="Q153" s="54"/>
      <c r="R153" s="54"/>
      <c r="S153" s="54"/>
      <c r="T153" s="54"/>
      <c r="U153" s="54"/>
      <c r="V153" s="54"/>
      <c r="W153" s="54"/>
      <c r="X153" s="55"/>
      <c r="Y153" s="28"/>
      <c r="Z153" s="28"/>
      <c r="AA153" s="197" t="str">
        <f t="shared" si="5"/>
        <v/>
      </c>
      <c r="AB153" s="198" t="str">
        <f t="shared" si="6"/>
        <v/>
      </c>
      <c r="AC153" s="28"/>
      <c r="AD153" s="28"/>
      <c r="AE153" s="28"/>
      <c r="AT153" s="16" t="s">
        <v>161</v>
      </c>
      <c r="AU153" s="16" t="s">
        <v>86</v>
      </c>
    </row>
    <row r="154" spans="1:65" s="13" customFormat="1" x14ac:dyDescent="0.2">
      <c r="B154" s="175"/>
      <c r="D154" s="162" t="s">
        <v>177</v>
      </c>
      <c r="E154" s="176" t="s">
        <v>1</v>
      </c>
      <c r="F154" s="177" t="s">
        <v>581</v>
      </c>
      <c r="H154" s="178">
        <v>6.12</v>
      </c>
      <c r="M154" s="175"/>
      <c r="N154" s="179"/>
      <c r="O154" s="180"/>
      <c r="P154" s="180"/>
      <c r="Q154" s="180"/>
      <c r="R154" s="180"/>
      <c r="S154" s="180"/>
      <c r="T154" s="180"/>
      <c r="U154" s="180"/>
      <c r="V154" s="180"/>
      <c r="W154" s="180"/>
      <c r="X154" s="181"/>
      <c r="AA154" s="197" t="str">
        <f t="shared" si="5"/>
        <v/>
      </c>
      <c r="AB154" s="198" t="str">
        <f t="shared" si="6"/>
        <v/>
      </c>
      <c r="AT154" s="176" t="s">
        <v>177</v>
      </c>
      <c r="AU154" s="176" t="s">
        <v>86</v>
      </c>
      <c r="AV154" s="13" t="s">
        <v>86</v>
      </c>
      <c r="AW154" s="13" t="s">
        <v>4</v>
      </c>
      <c r="AX154" s="13" t="s">
        <v>84</v>
      </c>
      <c r="AY154" s="176" t="s">
        <v>152</v>
      </c>
    </row>
    <row r="155" spans="1:65" s="13" customFormat="1" x14ac:dyDescent="0.2">
      <c r="B155" s="175"/>
      <c r="D155" s="162" t="s">
        <v>177</v>
      </c>
      <c r="F155" s="177" t="s">
        <v>582</v>
      </c>
      <c r="H155" s="178">
        <v>1.53</v>
      </c>
      <c r="M155" s="175"/>
      <c r="N155" s="179"/>
      <c r="O155" s="180"/>
      <c r="P155" s="180"/>
      <c r="Q155" s="180"/>
      <c r="R155" s="180"/>
      <c r="S155" s="180"/>
      <c r="T155" s="180"/>
      <c r="U155" s="180"/>
      <c r="V155" s="180"/>
      <c r="W155" s="180"/>
      <c r="X155" s="181"/>
      <c r="AA155" s="197" t="str">
        <f t="shared" si="5"/>
        <v/>
      </c>
      <c r="AB155" s="198" t="str">
        <f t="shared" si="6"/>
        <v/>
      </c>
      <c r="AT155" s="176" t="s">
        <v>177</v>
      </c>
      <c r="AU155" s="176" t="s">
        <v>86</v>
      </c>
      <c r="AV155" s="13" t="s">
        <v>86</v>
      </c>
      <c r="AW155" s="13" t="s">
        <v>3</v>
      </c>
      <c r="AX155" s="13" t="s">
        <v>84</v>
      </c>
      <c r="AY155" s="176" t="s">
        <v>152</v>
      </c>
    </row>
    <row r="156" spans="1:65" s="2" customFormat="1" ht="21.75" customHeight="1" x14ac:dyDescent="0.2">
      <c r="A156" s="28"/>
      <c r="B156" s="148"/>
      <c r="C156" s="149" t="s">
        <v>213</v>
      </c>
      <c r="D156" s="149" t="s">
        <v>154</v>
      </c>
      <c r="E156" s="150" t="s">
        <v>405</v>
      </c>
      <c r="F156" s="151" t="s">
        <v>406</v>
      </c>
      <c r="G156" s="152" t="s">
        <v>258</v>
      </c>
      <c r="H156" s="153">
        <v>102</v>
      </c>
      <c r="I156" s="154">
        <v>0</v>
      </c>
      <c r="J156" s="284">
        <v>0</v>
      </c>
      <c r="K156" s="154">
        <f>ROUND(P156*H156,2)</f>
        <v>0</v>
      </c>
      <c r="L156" s="151" t="s">
        <v>158</v>
      </c>
      <c r="M156" s="29"/>
      <c r="N156" s="155" t="s">
        <v>1</v>
      </c>
      <c r="O156" s="156" t="s">
        <v>40</v>
      </c>
      <c r="P156" s="157">
        <f>I156+J156</f>
        <v>0</v>
      </c>
      <c r="Q156" s="157">
        <f>ROUND(I156*H156,2)</f>
        <v>0</v>
      </c>
      <c r="R156" s="157">
        <f>ROUND(J156*H156,2)</f>
        <v>0</v>
      </c>
      <c r="S156" s="158">
        <v>0.112</v>
      </c>
      <c r="T156" s="158">
        <f>S156*H156</f>
        <v>11.423999999999999</v>
      </c>
      <c r="U156" s="158">
        <v>0</v>
      </c>
      <c r="V156" s="158">
        <f>U156*H156</f>
        <v>0</v>
      </c>
      <c r="W156" s="158">
        <v>0</v>
      </c>
      <c r="X156" s="159">
        <f>W156*H156</f>
        <v>0</v>
      </c>
      <c r="Y156" s="28"/>
      <c r="Z156" s="28"/>
      <c r="AA156" s="197" t="str">
        <f t="shared" si="5"/>
        <v/>
      </c>
      <c r="AB156" s="198">
        <f t="shared" si="6"/>
        <v>0</v>
      </c>
      <c r="AC156" s="28"/>
      <c r="AD156" s="28"/>
      <c r="AE156" s="28"/>
      <c r="AR156" s="160" t="s">
        <v>159</v>
      </c>
      <c r="AT156" s="160" t="s">
        <v>154</v>
      </c>
      <c r="AU156" s="160" t="s">
        <v>86</v>
      </c>
      <c r="AY156" s="16" t="s">
        <v>152</v>
      </c>
      <c r="BE156" s="161">
        <f>IF(O156="základní",K156,0)</f>
        <v>0</v>
      </c>
      <c r="BF156" s="161">
        <f>IF(O156="snížená",K156,0)</f>
        <v>0</v>
      </c>
      <c r="BG156" s="161">
        <f>IF(O156="zákl. přenesená",K156,0)</f>
        <v>0</v>
      </c>
      <c r="BH156" s="161">
        <f>IF(O156="sníž. přenesená",K156,0)</f>
        <v>0</v>
      </c>
      <c r="BI156" s="161">
        <f>IF(O156="nulová",K156,0)</f>
        <v>0</v>
      </c>
      <c r="BJ156" s="16" t="s">
        <v>84</v>
      </c>
      <c r="BK156" s="161">
        <f>ROUND(P156*H156,2)</f>
        <v>0</v>
      </c>
      <c r="BL156" s="16" t="s">
        <v>159</v>
      </c>
      <c r="BM156" s="160" t="s">
        <v>583</v>
      </c>
    </row>
    <row r="157" spans="1:65" s="2" customFormat="1" ht="19.5" x14ac:dyDescent="0.2">
      <c r="A157" s="28"/>
      <c r="B157" s="29"/>
      <c r="C157" s="28"/>
      <c r="D157" s="162" t="s">
        <v>161</v>
      </c>
      <c r="E157" s="28"/>
      <c r="F157" s="163" t="s">
        <v>210</v>
      </c>
      <c r="G157" s="28"/>
      <c r="H157" s="28"/>
      <c r="I157" s="28"/>
      <c r="J157" s="28"/>
      <c r="K157" s="28"/>
      <c r="L157" s="28"/>
      <c r="M157" s="29"/>
      <c r="N157" s="164"/>
      <c r="O157" s="165"/>
      <c r="P157" s="54"/>
      <c r="Q157" s="54"/>
      <c r="R157" s="54"/>
      <c r="S157" s="54"/>
      <c r="T157" s="54"/>
      <c r="U157" s="54"/>
      <c r="V157" s="54"/>
      <c r="W157" s="54"/>
      <c r="X157" s="55"/>
      <c r="Y157" s="28"/>
      <c r="Z157" s="28"/>
      <c r="AA157" s="197" t="str">
        <f t="shared" si="5"/>
        <v/>
      </c>
      <c r="AB157" s="198" t="str">
        <f t="shared" si="6"/>
        <v/>
      </c>
      <c r="AC157" s="28"/>
      <c r="AD157" s="28"/>
      <c r="AE157" s="28"/>
      <c r="AT157" s="16" t="s">
        <v>161</v>
      </c>
      <c r="AU157" s="16" t="s">
        <v>86</v>
      </c>
    </row>
    <row r="158" spans="1:65" s="2" customFormat="1" ht="21.75" customHeight="1" x14ac:dyDescent="0.2">
      <c r="A158" s="28"/>
      <c r="B158" s="148"/>
      <c r="C158" s="149" t="s">
        <v>9</v>
      </c>
      <c r="D158" s="149" t="s">
        <v>154</v>
      </c>
      <c r="E158" s="150" t="s">
        <v>415</v>
      </c>
      <c r="F158" s="151" t="s">
        <v>416</v>
      </c>
      <c r="G158" s="152" t="s">
        <v>291</v>
      </c>
      <c r="H158" s="153">
        <v>11.22</v>
      </c>
      <c r="I158" s="154">
        <v>0</v>
      </c>
      <c r="J158" s="284">
        <v>0</v>
      </c>
      <c r="K158" s="154">
        <f>ROUND(P158*H158,2)</f>
        <v>0</v>
      </c>
      <c r="L158" s="151" t="s">
        <v>158</v>
      </c>
      <c r="M158" s="29"/>
      <c r="N158" s="155" t="s">
        <v>1</v>
      </c>
      <c r="O158" s="156" t="s">
        <v>40</v>
      </c>
      <c r="P158" s="157">
        <f>I158+J158</f>
        <v>0</v>
      </c>
      <c r="Q158" s="157">
        <f>ROUND(I158*H158,2)</f>
        <v>0</v>
      </c>
      <c r="R158" s="157">
        <f>ROUND(J158*H158,2)</f>
        <v>0</v>
      </c>
      <c r="S158" s="158">
        <v>1.603</v>
      </c>
      <c r="T158" s="158">
        <f>S158*H158</f>
        <v>17.985659999999999</v>
      </c>
      <c r="U158" s="158">
        <v>0</v>
      </c>
      <c r="V158" s="158">
        <f>U158*H158</f>
        <v>0</v>
      </c>
      <c r="W158" s="158">
        <v>0</v>
      </c>
      <c r="X158" s="159">
        <f>W158*H158</f>
        <v>0</v>
      </c>
      <c r="Y158" s="28"/>
      <c r="Z158" s="28"/>
      <c r="AA158" s="197" t="str">
        <f t="shared" si="5"/>
        <v/>
      </c>
      <c r="AB158" s="198">
        <f t="shared" si="6"/>
        <v>0</v>
      </c>
      <c r="AC158" s="28"/>
      <c r="AD158" s="28"/>
      <c r="AE158" s="28"/>
      <c r="AR158" s="160" t="s">
        <v>159</v>
      </c>
      <c r="AT158" s="160" t="s">
        <v>154</v>
      </c>
      <c r="AU158" s="160" t="s">
        <v>86</v>
      </c>
      <c r="AY158" s="16" t="s">
        <v>152</v>
      </c>
      <c r="BE158" s="161">
        <f>IF(O158="základní",K158,0)</f>
        <v>0</v>
      </c>
      <c r="BF158" s="161">
        <f>IF(O158="snížená",K158,0)</f>
        <v>0</v>
      </c>
      <c r="BG158" s="161">
        <f>IF(O158="zákl. přenesená",K158,0)</f>
        <v>0</v>
      </c>
      <c r="BH158" s="161">
        <f>IF(O158="sníž. přenesená",K158,0)</f>
        <v>0</v>
      </c>
      <c r="BI158" s="161">
        <f>IF(O158="nulová",K158,0)</f>
        <v>0</v>
      </c>
      <c r="BJ158" s="16" t="s">
        <v>84</v>
      </c>
      <c r="BK158" s="161">
        <f>ROUND(P158*H158,2)</f>
        <v>0</v>
      </c>
      <c r="BL158" s="16" t="s">
        <v>159</v>
      </c>
      <c r="BM158" s="160" t="s">
        <v>584</v>
      </c>
    </row>
    <row r="159" spans="1:65" s="2" customFormat="1" ht="19.5" x14ac:dyDescent="0.2">
      <c r="A159" s="28"/>
      <c r="B159" s="29"/>
      <c r="C159" s="28"/>
      <c r="D159" s="162" t="s">
        <v>161</v>
      </c>
      <c r="E159" s="28"/>
      <c r="F159" s="163" t="s">
        <v>210</v>
      </c>
      <c r="G159" s="28"/>
      <c r="H159" s="28"/>
      <c r="I159" s="28"/>
      <c r="J159" s="28"/>
      <c r="K159" s="28"/>
      <c r="L159" s="28"/>
      <c r="M159" s="29"/>
      <c r="N159" s="164"/>
      <c r="O159" s="165"/>
      <c r="P159" s="54"/>
      <c r="Q159" s="54"/>
      <c r="R159" s="54"/>
      <c r="S159" s="54"/>
      <c r="T159" s="54"/>
      <c r="U159" s="54"/>
      <c r="V159" s="54"/>
      <c r="W159" s="54"/>
      <c r="X159" s="55"/>
      <c r="Y159" s="28"/>
      <c r="Z159" s="28"/>
      <c r="AA159" s="197" t="str">
        <f t="shared" si="5"/>
        <v/>
      </c>
      <c r="AB159" s="198" t="str">
        <f t="shared" si="6"/>
        <v/>
      </c>
      <c r="AC159" s="28"/>
      <c r="AD159" s="28"/>
      <c r="AE159" s="28"/>
      <c r="AT159" s="16" t="s">
        <v>161</v>
      </c>
      <c r="AU159" s="16" t="s">
        <v>86</v>
      </c>
    </row>
    <row r="160" spans="1:65" s="13" customFormat="1" x14ac:dyDescent="0.2">
      <c r="B160" s="175"/>
      <c r="D160" s="162" t="s">
        <v>177</v>
      </c>
      <c r="E160" s="176" t="s">
        <v>1</v>
      </c>
      <c r="F160" s="177" t="s">
        <v>585</v>
      </c>
      <c r="H160" s="178">
        <v>10.199999999999999</v>
      </c>
      <c r="M160" s="175"/>
      <c r="N160" s="179"/>
      <c r="O160" s="180"/>
      <c r="P160" s="180"/>
      <c r="Q160" s="180"/>
      <c r="R160" s="180"/>
      <c r="S160" s="180"/>
      <c r="T160" s="180"/>
      <c r="U160" s="180"/>
      <c r="V160" s="180"/>
      <c r="W160" s="180"/>
      <c r="X160" s="181"/>
      <c r="AA160" s="197" t="str">
        <f t="shared" si="5"/>
        <v/>
      </c>
      <c r="AB160" s="198" t="str">
        <f t="shared" si="6"/>
        <v/>
      </c>
      <c r="AT160" s="176" t="s">
        <v>177</v>
      </c>
      <c r="AU160" s="176" t="s">
        <v>86</v>
      </c>
      <c r="AV160" s="13" t="s">
        <v>86</v>
      </c>
      <c r="AW160" s="13" t="s">
        <v>4</v>
      </c>
      <c r="AX160" s="13" t="s">
        <v>84</v>
      </c>
      <c r="AY160" s="176" t="s">
        <v>152</v>
      </c>
    </row>
    <row r="161" spans="1:65" s="13" customFormat="1" x14ac:dyDescent="0.2">
      <c r="B161" s="175"/>
      <c r="D161" s="162" t="s">
        <v>177</v>
      </c>
      <c r="F161" s="177" t="s">
        <v>586</v>
      </c>
      <c r="H161" s="178">
        <v>11.22</v>
      </c>
      <c r="M161" s="175"/>
      <c r="N161" s="179"/>
      <c r="O161" s="180"/>
      <c r="P161" s="180"/>
      <c r="Q161" s="180"/>
      <c r="R161" s="180"/>
      <c r="S161" s="180"/>
      <c r="T161" s="180"/>
      <c r="U161" s="180"/>
      <c r="V161" s="180"/>
      <c r="W161" s="180"/>
      <c r="X161" s="181"/>
      <c r="AA161" s="197" t="str">
        <f t="shared" si="5"/>
        <v/>
      </c>
      <c r="AB161" s="198" t="str">
        <f t="shared" si="6"/>
        <v/>
      </c>
      <c r="AT161" s="176" t="s">
        <v>177</v>
      </c>
      <c r="AU161" s="176" t="s">
        <v>86</v>
      </c>
      <c r="AV161" s="13" t="s">
        <v>86</v>
      </c>
      <c r="AW161" s="13" t="s">
        <v>3</v>
      </c>
      <c r="AX161" s="13" t="s">
        <v>84</v>
      </c>
      <c r="AY161" s="176" t="s">
        <v>152</v>
      </c>
    </row>
    <row r="162" spans="1:65" s="2" customFormat="1" ht="16.5" customHeight="1" x14ac:dyDescent="0.2">
      <c r="A162" s="28"/>
      <c r="B162" s="148"/>
      <c r="C162" s="166" t="s">
        <v>220</v>
      </c>
      <c r="D162" s="166" t="s">
        <v>170</v>
      </c>
      <c r="E162" s="167" t="s">
        <v>171</v>
      </c>
      <c r="F162" s="168" t="s">
        <v>172</v>
      </c>
      <c r="G162" s="169" t="s">
        <v>173</v>
      </c>
      <c r="H162" s="170">
        <v>10.199999999999999</v>
      </c>
      <c r="I162" s="285">
        <v>0</v>
      </c>
      <c r="J162" s="172"/>
      <c r="K162" s="171">
        <f>ROUND(P162*H162,2)</f>
        <v>0</v>
      </c>
      <c r="L162" s="168" t="s">
        <v>1</v>
      </c>
      <c r="M162" s="173"/>
      <c r="N162" s="174" t="s">
        <v>1</v>
      </c>
      <c r="O162" s="156" t="s">
        <v>40</v>
      </c>
      <c r="P162" s="157">
        <f>I162+J162</f>
        <v>0</v>
      </c>
      <c r="Q162" s="157">
        <f>ROUND(I162*H162,2)</f>
        <v>0</v>
      </c>
      <c r="R162" s="157">
        <f>ROUND(J162*H162,2)</f>
        <v>0</v>
      </c>
      <c r="S162" s="158">
        <v>0</v>
      </c>
      <c r="T162" s="158">
        <f>S162*H162</f>
        <v>0</v>
      </c>
      <c r="U162" s="158">
        <v>0.22</v>
      </c>
      <c r="V162" s="158">
        <f>U162*H162</f>
        <v>2.2439999999999998</v>
      </c>
      <c r="W162" s="158">
        <v>0</v>
      </c>
      <c r="X162" s="159">
        <f>W162*H162</f>
        <v>0</v>
      </c>
      <c r="Y162" s="28"/>
      <c r="Z162" s="28"/>
      <c r="AA162" s="197" t="str">
        <f t="shared" si="5"/>
        <v/>
      </c>
      <c r="AB162" s="198">
        <f t="shared" si="6"/>
        <v>0</v>
      </c>
      <c r="AC162" s="28"/>
      <c r="AD162" s="28"/>
      <c r="AE162" s="28"/>
      <c r="AR162" s="160" t="s">
        <v>174</v>
      </c>
      <c r="AT162" s="160" t="s">
        <v>170</v>
      </c>
      <c r="AU162" s="160" t="s">
        <v>86</v>
      </c>
      <c r="AY162" s="16" t="s">
        <v>152</v>
      </c>
      <c r="BE162" s="161">
        <f>IF(O162="základní",K162,0)</f>
        <v>0</v>
      </c>
      <c r="BF162" s="161">
        <f>IF(O162="snížená",K162,0)</f>
        <v>0</v>
      </c>
      <c r="BG162" s="161">
        <f>IF(O162="zákl. přenesená",K162,0)</f>
        <v>0</v>
      </c>
      <c r="BH162" s="161">
        <f>IF(O162="sníž. přenesená",K162,0)</f>
        <v>0</v>
      </c>
      <c r="BI162" s="161">
        <f>IF(O162="nulová",K162,0)</f>
        <v>0</v>
      </c>
      <c r="BJ162" s="16" t="s">
        <v>84</v>
      </c>
      <c r="BK162" s="161">
        <f>ROUND(P162*H162,2)</f>
        <v>0</v>
      </c>
      <c r="BL162" s="16" t="s">
        <v>159</v>
      </c>
      <c r="BM162" s="160" t="s">
        <v>587</v>
      </c>
    </row>
    <row r="163" spans="1:65" s="2" customFormat="1" ht="29.25" x14ac:dyDescent="0.2">
      <c r="A163" s="28"/>
      <c r="B163" s="29"/>
      <c r="C163" s="28"/>
      <c r="D163" s="162" t="s">
        <v>161</v>
      </c>
      <c r="E163" s="28"/>
      <c r="F163" s="163" t="s">
        <v>421</v>
      </c>
      <c r="G163" s="28"/>
      <c r="H163" s="28"/>
      <c r="I163" s="28"/>
      <c r="J163" s="28"/>
      <c r="K163" s="28"/>
      <c r="L163" s="28"/>
      <c r="M163" s="29"/>
      <c r="N163" s="164"/>
      <c r="O163" s="165"/>
      <c r="P163" s="54"/>
      <c r="Q163" s="54"/>
      <c r="R163" s="54"/>
      <c r="S163" s="54"/>
      <c r="T163" s="54"/>
      <c r="U163" s="54"/>
      <c r="V163" s="54"/>
      <c r="W163" s="54"/>
      <c r="X163" s="55"/>
      <c r="Y163" s="28"/>
      <c r="Z163" s="28"/>
      <c r="AA163" s="197" t="str">
        <f t="shared" si="5"/>
        <v/>
      </c>
      <c r="AB163" s="198" t="str">
        <f t="shared" si="6"/>
        <v/>
      </c>
      <c r="AC163" s="28"/>
      <c r="AD163" s="28"/>
      <c r="AE163" s="28"/>
      <c r="AT163" s="16" t="s">
        <v>161</v>
      </c>
      <c r="AU163" s="16" t="s">
        <v>86</v>
      </c>
    </row>
    <row r="164" spans="1:65" s="13" customFormat="1" ht="22.5" x14ac:dyDescent="0.2">
      <c r="B164" s="175"/>
      <c r="D164" s="162" t="s">
        <v>177</v>
      </c>
      <c r="E164" s="176" t="s">
        <v>1</v>
      </c>
      <c r="F164" s="177" t="s">
        <v>588</v>
      </c>
      <c r="H164" s="178">
        <v>10.199999999999999</v>
      </c>
      <c r="M164" s="175"/>
      <c r="N164" s="179"/>
      <c r="O164" s="180"/>
      <c r="P164" s="180"/>
      <c r="Q164" s="180"/>
      <c r="R164" s="180"/>
      <c r="S164" s="180"/>
      <c r="T164" s="180"/>
      <c r="U164" s="180"/>
      <c r="V164" s="180"/>
      <c r="W164" s="180"/>
      <c r="X164" s="181"/>
      <c r="AA164" s="197" t="str">
        <f t="shared" si="5"/>
        <v/>
      </c>
      <c r="AB164" s="198" t="str">
        <f t="shared" si="6"/>
        <v/>
      </c>
      <c r="AT164" s="176" t="s">
        <v>177</v>
      </c>
      <c r="AU164" s="176" t="s">
        <v>86</v>
      </c>
      <c r="AV164" s="13" t="s">
        <v>86</v>
      </c>
      <c r="AW164" s="13" t="s">
        <v>4</v>
      </c>
      <c r="AX164" s="13" t="s">
        <v>84</v>
      </c>
      <c r="AY164" s="176" t="s">
        <v>152</v>
      </c>
    </row>
    <row r="165" spans="1:65" s="2" customFormat="1" ht="16.5" customHeight="1" x14ac:dyDescent="0.2">
      <c r="A165" s="28"/>
      <c r="B165" s="148"/>
      <c r="C165" s="166" t="s">
        <v>225</v>
      </c>
      <c r="D165" s="166" t="s">
        <v>170</v>
      </c>
      <c r="E165" s="167" t="s">
        <v>207</v>
      </c>
      <c r="F165" s="168" t="s">
        <v>423</v>
      </c>
      <c r="G165" s="169" t="s">
        <v>258</v>
      </c>
      <c r="H165" s="170">
        <v>112.2</v>
      </c>
      <c r="I165" s="285">
        <v>0</v>
      </c>
      <c r="J165" s="172"/>
      <c r="K165" s="171">
        <f>ROUND(P165*H165,2)</f>
        <v>0</v>
      </c>
      <c r="L165" s="168" t="s">
        <v>1</v>
      </c>
      <c r="M165" s="173"/>
      <c r="N165" s="174" t="s">
        <v>1</v>
      </c>
      <c r="O165" s="156" t="s">
        <v>40</v>
      </c>
      <c r="P165" s="157">
        <f>I165+J165</f>
        <v>0</v>
      </c>
      <c r="Q165" s="157">
        <f>ROUND(I165*H165,2)</f>
        <v>0</v>
      </c>
      <c r="R165" s="157">
        <f>ROUND(J165*H165,2)</f>
        <v>0</v>
      </c>
      <c r="S165" s="158">
        <v>0</v>
      </c>
      <c r="T165" s="158">
        <f>S165*H165</f>
        <v>0</v>
      </c>
      <c r="U165" s="158">
        <v>0</v>
      </c>
      <c r="V165" s="158">
        <f>U165*H165</f>
        <v>0</v>
      </c>
      <c r="W165" s="158">
        <v>0</v>
      </c>
      <c r="X165" s="159">
        <f>W165*H165</f>
        <v>0</v>
      </c>
      <c r="Y165" s="28"/>
      <c r="Z165" s="28"/>
      <c r="AA165" s="197" t="str">
        <f t="shared" si="5"/>
        <v/>
      </c>
      <c r="AB165" s="198">
        <f t="shared" si="6"/>
        <v>0</v>
      </c>
      <c r="AC165" s="28"/>
      <c r="AD165" s="28"/>
      <c r="AE165" s="28"/>
      <c r="AR165" s="160" t="s">
        <v>174</v>
      </c>
      <c r="AT165" s="160" t="s">
        <v>170</v>
      </c>
      <c r="AU165" s="160" t="s">
        <v>86</v>
      </c>
      <c r="AY165" s="16" t="s">
        <v>152</v>
      </c>
      <c r="BE165" s="161">
        <f>IF(O165="základní",K165,0)</f>
        <v>0</v>
      </c>
      <c r="BF165" s="161">
        <f>IF(O165="snížená",K165,0)</f>
        <v>0</v>
      </c>
      <c r="BG165" s="161">
        <f>IF(O165="zákl. přenesená",K165,0)</f>
        <v>0</v>
      </c>
      <c r="BH165" s="161">
        <f>IF(O165="sníž. přenesená",K165,0)</f>
        <v>0</v>
      </c>
      <c r="BI165" s="161">
        <f>IF(O165="nulová",K165,0)</f>
        <v>0</v>
      </c>
      <c r="BJ165" s="16" t="s">
        <v>84</v>
      </c>
      <c r="BK165" s="161">
        <f>ROUND(P165*H165,2)</f>
        <v>0</v>
      </c>
      <c r="BL165" s="16" t="s">
        <v>159</v>
      </c>
      <c r="BM165" s="160" t="s">
        <v>589</v>
      </c>
    </row>
    <row r="166" spans="1:65" s="2" customFormat="1" ht="19.5" x14ac:dyDescent="0.2">
      <c r="A166" s="28"/>
      <c r="B166" s="29"/>
      <c r="C166" s="28"/>
      <c r="D166" s="162" t="s">
        <v>161</v>
      </c>
      <c r="E166" s="28"/>
      <c r="F166" s="163" t="s">
        <v>210</v>
      </c>
      <c r="G166" s="28"/>
      <c r="H166" s="28"/>
      <c r="I166" s="28"/>
      <c r="J166" s="28"/>
      <c r="K166" s="28"/>
      <c r="L166" s="28"/>
      <c r="M166" s="29"/>
      <c r="N166" s="164"/>
      <c r="O166" s="165"/>
      <c r="P166" s="54"/>
      <c r="Q166" s="54"/>
      <c r="R166" s="54"/>
      <c r="S166" s="54"/>
      <c r="T166" s="54"/>
      <c r="U166" s="54"/>
      <c r="V166" s="54"/>
      <c r="W166" s="54"/>
      <c r="X166" s="55"/>
      <c r="Y166" s="28"/>
      <c r="Z166" s="28"/>
      <c r="AA166" s="197" t="str">
        <f t="shared" si="5"/>
        <v/>
      </c>
      <c r="AB166" s="198" t="str">
        <f t="shared" si="6"/>
        <v/>
      </c>
      <c r="AC166" s="28"/>
      <c r="AD166" s="28"/>
      <c r="AE166" s="28"/>
      <c r="AT166" s="16" t="s">
        <v>161</v>
      </c>
      <c r="AU166" s="16" t="s">
        <v>86</v>
      </c>
    </row>
    <row r="167" spans="1:65" s="13" customFormat="1" x14ac:dyDescent="0.2">
      <c r="B167" s="175"/>
      <c r="D167" s="162" t="s">
        <v>177</v>
      </c>
      <c r="F167" s="177" t="s">
        <v>590</v>
      </c>
      <c r="H167" s="178">
        <v>112.2</v>
      </c>
      <c r="M167" s="175"/>
      <c r="N167" s="179"/>
      <c r="O167" s="180"/>
      <c r="P167" s="180"/>
      <c r="Q167" s="180"/>
      <c r="R167" s="180"/>
      <c r="S167" s="180"/>
      <c r="T167" s="180"/>
      <c r="U167" s="180"/>
      <c r="V167" s="180"/>
      <c r="W167" s="180"/>
      <c r="X167" s="181"/>
      <c r="AA167" s="197" t="str">
        <f t="shared" si="5"/>
        <v/>
      </c>
      <c r="AB167" s="198" t="str">
        <f t="shared" si="6"/>
        <v/>
      </c>
      <c r="AT167" s="176" t="s">
        <v>177</v>
      </c>
      <c r="AU167" s="176" t="s">
        <v>86</v>
      </c>
      <c r="AV167" s="13" t="s">
        <v>86</v>
      </c>
      <c r="AW167" s="13" t="s">
        <v>3</v>
      </c>
      <c r="AX167" s="13" t="s">
        <v>84</v>
      </c>
      <c r="AY167" s="176" t="s">
        <v>152</v>
      </c>
    </row>
    <row r="168" spans="1:65" s="2" customFormat="1" ht="16.5" customHeight="1" x14ac:dyDescent="0.2">
      <c r="A168" s="28"/>
      <c r="B168" s="148"/>
      <c r="C168" s="166" t="s">
        <v>229</v>
      </c>
      <c r="D168" s="166" t="s">
        <v>170</v>
      </c>
      <c r="E168" s="167" t="s">
        <v>221</v>
      </c>
      <c r="F168" s="168" t="s">
        <v>426</v>
      </c>
      <c r="G168" s="169" t="s">
        <v>157</v>
      </c>
      <c r="H168" s="170">
        <v>204</v>
      </c>
      <c r="I168" s="285">
        <v>0</v>
      </c>
      <c r="J168" s="172"/>
      <c r="K168" s="171">
        <f>ROUND(P168*H168,2)</f>
        <v>0</v>
      </c>
      <c r="L168" s="168" t="s">
        <v>1</v>
      </c>
      <c r="M168" s="173"/>
      <c r="N168" s="174" t="s">
        <v>1</v>
      </c>
      <c r="O168" s="156" t="s">
        <v>40</v>
      </c>
      <c r="P168" s="157">
        <f>I168+J168</f>
        <v>0</v>
      </c>
      <c r="Q168" s="157">
        <f>ROUND(I168*H168,2)</f>
        <v>0</v>
      </c>
      <c r="R168" s="157">
        <f>ROUND(J168*H168,2)</f>
        <v>0</v>
      </c>
      <c r="S168" s="158">
        <v>0</v>
      </c>
      <c r="T168" s="158">
        <f>S168*H168</f>
        <v>0</v>
      </c>
      <c r="U168" s="158">
        <v>0</v>
      </c>
      <c r="V168" s="158">
        <f>U168*H168</f>
        <v>0</v>
      </c>
      <c r="W168" s="158">
        <v>0</v>
      </c>
      <c r="X168" s="159">
        <f>W168*H168</f>
        <v>0</v>
      </c>
      <c r="Y168" s="28"/>
      <c r="Z168" s="28"/>
      <c r="AA168" s="197" t="str">
        <f t="shared" si="5"/>
        <v/>
      </c>
      <c r="AB168" s="198">
        <f t="shared" si="6"/>
        <v>0</v>
      </c>
      <c r="AC168" s="28"/>
      <c r="AD168" s="28"/>
      <c r="AE168" s="28"/>
      <c r="AR168" s="160" t="s">
        <v>174</v>
      </c>
      <c r="AT168" s="160" t="s">
        <v>170</v>
      </c>
      <c r="AU168" s="160" t="s">
        <v>86</v>
      </c>
      <c r="AY168" s="16" t="s">
        <v>152</v>
      </c>
      <c r="BE168" s="161">
        <f>IF(O168="základní",K168,0)</f>
        <v>0</v>
      </c>
      <c r="BF168" s="161">
        <f>IF(O168="snížená",K168,0)</f>
        <v>0</v>
      </c>
      <c r="BG168" s="161">
        <f>IF(O168="zákl. přenesená",K168,0)</f>
        <v>0</v>
      </c>
      <c r="BH168" s="161">
        <f>IF(O168="sníž. přenesená",K168,0)</f>
        <v>0</v>
      </c>
      <c r="BI168" s="161">
        <f>IF(O168="nulová",K168,0)</f>
        <v>0</v>
      </c>
      <c r="BJ168" s="16" t="s">
        <v>84</v>
      </c>
      <c r="BK168" s="161">
        <f>ROUND(P168*H168,2)</f>
        <v>0</v>
      </c>
      <c r="BL168" s="16" t="s">
        <v>159</v>
      </c>
      <c r="BM168" s="160" t="s">
        <v>591</v>
      </c>
    </row>
    <row r="169" spans="1:65" s="2" customFormat="1" ht="29.25" x14ac:dyDescent="0.2">
      <c r="A169" s="28"/>
      <c r="B169" s="29"/>
      <c r="C169" s="28"/>
      <c r="D169" s="162" t="s">
        <v>161</v>
      </c>
      <c r="E169" s="28"/>
      <c r="F169" s="163" t="s">
        <v>428</v>
      </c>
      <c r="G169" s="28"/>
      <c r="H169" s="28"/>
      <c r="I169" s="28"/>
      <c r="J169" s="28"/>
      <c r="K169" s="28"/>
      <c r="L169" s="28"/>
      <c r="M169" s="29"/>
      <c r="N169" s="164"/>
      <c r="O169" s="165"/>
      <c r="P169" s="54"/>
      <c r="Q169" s="54"/>
      <c r="R169" s="54"/>
      <c r="S169" s="54"/>
      <c r="T169" s="54"/>
      <c r="U169" s="54"/>
      <c r="V169" s="54"/>
      <c r="W169" s="54"/>
      <c r="X169" s="55"/>
      <c r="Y169" s="28"/>
      <c r="Z169" s="28"/>
      <c r="AA169" s="197" t="str">
        <f t="shared" si="5"/>
        <v/>
      </c>
      <c r="AB169" s="198" t="str">
        <f t="shared" si="6"/>
        <v/>
      </c>
      <c r="AC169" s="28"/>
      <c r="AD169" s="28"/>
      <c r="AE169" s="28"/>
      <c r="AT169" s="16" t="s">
        <v>161</v>
      </c>
      <c r="AU169" s="16" t="s">
        <v>86</v>
      </c>
    </row>
    <row r="170" spans="1:65" s="13" customFormat="1" x14ac:dyDescent="0.2">
      <c r="B170" s="175"/>
      <c r="D170" s="162" t="s">
        <v>177</v>
      </c>
      <c r="E170" s="176" t="s">
        <v>1</v>
      </c>
      <c r="F170" s="177" t="s">
        <v>592</v>
      </c>
      <c r="H170" s="178">
        <v>204</v>
      </c>
      <c r="M170" s="175"/>
      <c r="N170" s="179"/>
      <c r="O170" s="180"/>
      <c r="P170" s="180"/>
      <c r="Q170" s="180"/>
      <c r="R170" s="180"/>
      <c r="S170" s="180"/>
      <c r="T170" s="180"/>
      <c r="U170" s="180"/>
      <c r="V170" s="180"/>
      <c r="W170" s="180"/>
      <c r="X170" s="181"/>
      <c r="AA170" s="197" t="str">
        <f t="shared" si="5"/>
        <v/>
      </c>
      <c r="AB170" s="198" t="str">
        <f t="shared" si="6"/>
        <v/>
      </c>
      <c r="AT170" s="176" t="s">
        <v>177</v>
      </c>
      <c r="AU170" s="176" t="s">
        <v>86</v>
      </c>
      <c r="AV170" s="13" t="s">
        <v>86</v>
      </c>
      <c r="AW170" s="13" t="s">
        <v>4</v>
      </c>
      <c r="AX170" s="13" t="s">
        <v>84</v>
      </c>
      <c r="AY170" s="176" t="s">
        <v>152</v>
      </c>
    </row>
    <row r="171" spans="1:65" s="2" customFormat="1" ht="16.5" customHeight="1" x14ac:dyDescent="0.2">
      <c r="A171" s="28"/>
      <c r="B171" s="148"/>
      <c r="C171" s="149" t="s">
        <v>237</v>
      </c>
      <c r="D171" s="149" t="s">
        <v>154</v>
      </c>
      <c r="E171" s="150" t="s">
        <v>226</v>
      </c>
      <c r="F171" s="151" t="s">
        <v>593</v>
      </c>
      <c r="G171" s="152" t="s">
        <v>284</v>
      </c>
      <c r="H171" s="153">
        <v>1</v>
      </c>
      <c r="I171" s="154">
        <v>0</v>
      </c>
      <c r="J171" s="284">
        <v>0</v>
      </c>
      <c r="K171" s="154">
        <f>ROUND(P171*H171,2)</f>
        <v>0</v>
      </c>
      <c r="L171" s="151" t="s">
        <v>1</v>
      </c>
      <c r="M171" s="29"/>
      <c r="N171" s="155" t="s">
        <v>1</v>
      </c>
      <c r="O171" s="156" t="s">
        <v>40</v>
      </c>
      <c r="P171" s="157">
        <f>I171+J171</f>
        <v>0</v>
      </c>
      <c r="Q171" s="157">
        <f>ROUND(I171*H171,2)</f>
        <v>0</v>
      </c>
      <c r="R171" s="157">
        <f>ROUND(J171*H171,2)</f>
        <v>0</v>
      </c>
      <c r="S171" s="158">
        <v>0</v>
      </c>
      <c r="T171" s="158">
        <f>S171*H171</f>
        <v>0</v>
      </c>
      <c r="U171" s="158">
        <v>0</v>
      </c>
      <c r="V171" s="158">
        <f>U171*H171</f>
        <v>0</v>
      </c>
      <c r="W171" s="158">
        <v>0</v>
      </c>
      <c r="X171" s="159">
        <f>W171*H171</f>
        <v>0</v>
      </c>
      <c r="Y171" s="28"/>
      <c r="Z171" s="28"/>
      <c r="AA171" s="197" t="str">
        <f t="shared" si="5"/>
        <v/>
      </c>
      <c r="AB171" s="198">
        <f t="shared" si="6"/>
        <v>0</v>
      </c>
      <c r="AC171" s="28"/>
      <c r="AD171" s="28"/>
      <c r="AE171" s="28"/>
      <c r="AR171" s="160" t="s">
        <v>159</v>
      </c>
      <c r="AT171" s="160" t="s">
        <v>154</v>
      </c>
      <c r="AU171" s="160" t="s">
        <v>86</v>
      </c>
      <c r="AY171" s="16" t="s">
        <v>152</v>
      </c>
      <c r="BE171" s="161">
        <f>IF(O171="základní",K171,0)</f>
        <v>0</v>
      </c>
      <c r="BF171" s="161">
        <f>IF(O171="snížená",K171,0)</f>
        <v>0</v>
      </c>
      <c r="BG171" s="161">
        <f>IF(O171="zákl. přenesená",K171,0)</f>
        <v>0</v>
      </c>
      <c r="BH171" s="161">
        <f>IF(O171="sníž. přenesená",K171,0)</f>
        <v>0</v>
      </c>
      <c r="BI171" s="161">
        <f>IF(O171="nulová",K171,0)</f>
        <v>0</v>
      </c>
      <c r="BJ171" s="16" t="s">
        <v>84</v>
      </c>
      <c r="BK171" s="161">
        <f>ROUND(P171*H171,2)</f>
        <v>0</v>
      </c>
      <c r="BL171" s="16" t="s">
        <v>159</v>
      </c>
      <c r="BM171" s="160" t="s">
        <v>594</v>
      </c>
    </row>
    <row r="172" spans="1:65" s="2" customFormat="1" ht="19.5" x14ac:dyDescent="0.2">
      <c r="A172" s="28"/>
      <c r="B172" s="29"/>
      <c r="C172" s="28"/>
      <c r="D172" s="162" t="s">
        <v>161</v>
      </c>
      <c r="E172" s="28"/>
      <c r="F172" s="163" t="s">
        <v>210</v>
      </c>
      <c r="G172" s="28"/>
      <c r="H172" s="28"/>
      <c r="I172" s="28"/>
      <c r="J172" s="28"/>
      <c r="K172" s="28"/>
      <c r="L172" s="28"/>
      <c r="M172" s="29"/>
      <c r="N172" s="164"/>
      <c r="O172" s="165"/>
      <c r="P172" s="54"/>
      <c r="Q172" s="54"/>
      <c r="R172" s="54"/>
      <c r="S172" s="54"/>
      <c r="T172" s="54"/>
      <c r="U172" s="54"/>
      <c r="V172" s="54"/>
      <c r="W172" s="54"/>
      <c r="X172" s="55"/>
      <c r="Y172" s="28"/>
      <c r="Z172" s="28"/>
      <c r="AA172" s="197" t="str">
        <f t="shared" si="5"/>
        <v/>
      </c>
      <c r="AB172" s="198" t="str">
        <f t="shared" si="6"/>
        <v/>
      </c>
      <c r="AC172" s="28"/>
      <c r="AD172" s="28"/>
      <c r="AE172" s="28"/>
      <c r="AT172" s="16" t="s">
        <v>161</v>
      </c>
      <c r="AU172" s="16" t="s">
        <v>86</v>
      </c>
    </row>
    <row r="173" spans="1:65" s="12" customFormat="1" ht="22.9" customHeight="1" x14ac:dyDescent="0.2">
      <c r="B173" s="135"/>
      <c r="D173" s="136" t="s">
        <v>76</v>
      </c>
      <c r="E173" s="146" t="s">
        <v>286</v>
      </c>
      <c r="F173" s="146" t="s">
        <v>287</v>
      </c>
      <c r="K173" s="147">
        <f>BK173</f>
        <v>0</v>
      </c>
      <c r="M173" s="135"/>
      <c r="N173" s="139"/>
      <c r="O173" s="140"/>
      <c r="P173" s="140"/>
      <c r="Q173" s="141">
        <f>SUM(Q174:Q175)</f>
        <v>0</v>
      </c>
      <c r="R173" s="141">
        <f>SUM(R174:R175)</f>
        <v>0</v>
      </c>
      <c r="S173" s="140"/>
      <c r="T173" s="142">
        <f>SUM(T174:T175)</f>
        <v>7.5593220000000008</v>
      </c>
      <c r="U173" s="140"/>
      <c r="V173" s="142">
        <f>SUM(V174:V175)</f>
        <v>0</v>
      </c>
      <c r="W173" s="140"/>
      <c r="X173" s="143">
        <f>SUM(X174:X175)</f>
        <v>0</v>
      </c>
      <c r="AA173" s="197" t="str">
        <f t="shared" si="5"/>
        <v/>
      </c>
      <c r="AB173" s="198" t="str">
        <f t="shared" si="6"/>
        <v/>
      </c>
      <c r="AR173" s="136" t="s">
        <v>84</v>
      </c>
      <c r="AT173" s="144" t="s">
        <v>76</v>
      </c>
      <c r="AU173" s="144" t="s">
        <v>84</v>
      </c>
      <c r="AY173" s="136" t="s">
        <v>152</v>
      </c>
      <c r="BK173" s="145">
        <f>SUM(BK174:BK175)</f>
        <v>0</v>
      </c>
    </row>
    <row r="174" spans="1:65" s="2" customFormat="1" ht="21.75" customHeight="1" x14ac:dyDescent="0.2">
      <c r="A174" s="28"/>
      <c r="B174" s="148"/>
      <c r="C174" s="149" t="s">
        <v>240</v>
      </c>
      <c r="D174" s="149" t="s">
        <v>154</v>
      </c>
      <c r="E174" s="150" t="s">
        <v>289</v>
      </c>
      <c r="F174" s="151" t="s">
        <v>290</v>
      </c>
      <c r="G174" s="152" t="s">
        <v>291</v>
      </c>
      <c r="H174" s="153">
        <v>3.774</v>
      </c>
      <c r="I174" s="154">
        <v>0</v>
      </c>
      <c r="J174" s="284">
        <v>0</v>
      </c>
      <c r="K174" s="154">
        <f>ROUND(P174*H174,2)</f>
        <v>0</v>
      </c>
      <c r="L174" s="151" t="s">
        <v>158</v>
      </c>
      <c r="M174" s="29"/>
      <c r="N174" s="155" t="s">
        <v>1</v>
      </c>
      <c r="O174" s="156" t="s">
        <v>40</v>
      </c>
      <c r="P174" s="157">
        <f>I174+J174</f>
        <v>0</v>
      </c>
      <c r="Q174" s="157">
        <f>ROUND(I174*H174,2)</f>
        <v>0</v>
      </c>
      <c r="R174" s="157">
        <f>ROUND(J174*H174,2)</f>
        <v>0</v>
      </c>
      <c r="S174" s="158">
        <v>2.0030000000000001</v>
      </c>
      <c r="T174" s="158">
        <f>S174*H174</f>
        <v>7.5593220000000008</v>
      </c>
      <c r="U174" s="158">
        <v>0</v>
      </c>
      <c r="V174" s="158">
        <f>U174*H174</f>
        <v>0</v>
      </c>
      <c r="W174" s="158">
        <v>0</v>
      </c>
      <c r="X174" s="159">
        <f>W174*H174</f>
        <v>0</v>
      </c>
      <c r="Y174" s="28"/>
      <c r="Z174" s="28"/>
      <c r="AA174" s="197" t="str">
        <f t="shared" si="5"/>
        <v/>
      </c>
      <c r="AB174" s="198">
        <f t="shared" si="6"/>
        <v>0</v>
      </c>
      <c r="AC174" s="28"/>
      <c r="AD174" s="28"/>
      <c r="AE174" s="28"/>
      <c r="AR174" s="160" t="s">
        <v>159</v>
      </c>
      <c r="AT174" s="160" t="s">
        <v>154</v>
      </c>
      <c r="AU174" s="160" t="s">
        <v>86</v>
      </c>
      <c r="AY174" s="16" t="s">
        <v>152</v>
      </c>
      <c r="BE174" s="161">
        <f>IF(O174="základní",K174,0)</f>
        <v>0</v>
      </c>
      <c r="BF174" s="161">
        <f>IF(O174="snížená",K174,0)</f>
        <v>0</v>
      </c>
      <c r="BG174" s="161">
        <f>IF(O174="zákl. přenesená",K174,0)</f>
        <v>0</v>
      </c>
      <c r="BH174" s="161">
        <f>IF(O174="sníž. přenesená",K174,0)</f>
        <v>0</v>
      </c>
      <c r="BI174" s="161">
        <f>IF(O174="nulová",K174,0)</f>
        <v>0</v>
      </c>
      <c r="BJ174" s="16" t="s">
        <v>84</v>
      </c>
      <c r="BK174" s="161">
        <f>ROUND(P174*H174,2)</f>
        <v>0</v>
      </c>
      <c r="BL174" s="16" t="s">
        <v>159</v>
      </c>
      <c r="BM174" s="160" t="s">
        <v>595</v>
      </c>
    </row>
    <row r="175" spans="1:65" s="2" customFormat="1" ht="19.5" x14ac:dyDescent="0.2">
      <c r="A175" s="28"/>
      <c r="B175" s="29"/>
      <c r="C175" s="28"/>
      <c r="D175" s="162" t="s">
        <v>161</v>
      </c>
      <c r="E175" s="28"/>
      <c r="F175" s="163" t="s">
        <v>210</v>
      </c>
      <c r="G175" s="28"/>
      <c r="H175" s="28"/>
      <c r="I175" s="28"/>
      <c r="J175" s="28"/>
      <c r="K175" s="28"/>
      <c r="L175" s="28"/>
      <c r="M175" s="29"/>
      <c r="N175" s="164"/>
      <c r="O175" s="165"/>
      <c r="P175" s="54"/>
      <c r="Q175" s="54"/>
      <c r="R175" s="54"/>
      <c r="S175" s="54"/>
      <c r="T175" s="54"/>
      <c r="U175" s="54"/>
      <c r="V175" s="54"/>
      <c r="W175" s="54"/>
      <c r="X175" s="55"/>
      <c r="Y175" s="28"/>
      <c r="Z175" s="28"/>
      <c r="AA175" s="197" t="str">
        <f t="shared" si="5"/>
        <v/>
      </c>
      <c r="AB175" s="198" t="str">
        <f t="shared" si="6"/>
        <v/>
      </c>
      <c r="AC175" s="28"/>
      <c r="AD175" s="28"/>
      <c r="AE175" s="28"/>
      <c r="AT175" s="16" t="s">
        <v>161</v>
      </c>
      <c r="AU175" s="16" t="s">
        <v>86</v>
      </c>
    </row>
    <row r="176" spans="1:65" s="12" customFormat="1" ht="22.9" customHeight="1" x14ac:dyDescent="0.2">
      <c r="B176" s="135"/>
      <c r="D176" s="136" t="s">
        <v>76</v>
      </c>
      <c r="E176" s="146" t="s">
        <v>295</v>
      </c>
      <c r="F176" s="146" t="s">
        <v>296</v>
      </c>
      <c r="K176" s="147">
        <f>BK176</f>
        <v>0</v>
      </c>
      <c r="M176" s="135"/>
      <c r="N176" s="139"/>
      <c r="O176" s="140"/>
      <c r="P176" s="140"/>
      <c r="Q176" s="141">
        <f>SUM(Q177:Q226)</f>
        <v>0</v>
      </c>
      <c r="R176" s="141">
        <f>SUM(R177:R226)</f>
        <v>0</v>
      </c>
      <c r="S176" s="140"/>
      <c r="T176" s="142">
        <f>SUM(T177:T226)</f>
        <v>0</v>
      </c>
      <c r="U176" s="140"/>
      <c r="V176" s="142">
        <f>SUM(V177:V226)</f>
        <v>0</v>
      </c>
      <c r="W176" s="140"/>
      <c r="X176" s="143">
        <f>SUM(X177:X226)</f>
        <v>0</v>
      </c>
      <c r="AA176" s="197" t="str">
        <f t="shared" si="5"/>
        <v/>
      </c>
      <c r="AB176" s="198" t="str">
        <f t="shared" si="6"/>
        <v/>
      </c>
      <c r="AR176" s="136" t="s">
        <v>84</v>
      </c>
      <c r="AT176" s="144" t="s">
        <v>76</v>
      </c>
      <c r="AU176" s="144" t="s">
        <v>84</v>
      </c>
      <c r="AY176" s="136" t="s">
        <v>152</v>
      </c>
      <c r="BK176" s="145">
        <f>SUM(BK177:BK226)</f>
        <v>0</v>
      </c>
    </row>
    <row r="177" spans="1:65" s="2" customFormat="1" ht="16.5" customHeight="1" x14ac:dyDescent="0.2">
      <c r="A177" s="28"/>
      <c r="B177" s="148"/>
      <c r="C177" s="166" t="s">
        <v>8</v>
      </c>
      <c r="D177" s="166" t="s">
        <v>170</v>
      </c>
      <c r="E177" s="167" t="s">
        <v>596</v>
      </c>
      <c r="F177" s="168" t="s">
        <v>597</v>
      </c>
      <c r="G177" s="169" t="s">
        <v>157</v>
      </c>
      <c r="H177" s="170">
        <v>65</v>
      </c>
      <c r="I177" s="285">
        <v>0</v>
      </c>
      <c r="J177" s="172"/>
      <c r="K177" s="171">
        <f>ROUND(P177*H177,2)</f>
        <v>0</v>
      </c>
      <c r="L177" s="168" t="s">
        <v>1</v>
      </c>
      <c r="M177" s="173"/>
      <c r="N177" s="174" t="s">
        <v>1</v>
      </c>
      <c r="O177" s="156" t="s">
        <v>40</v>
      </c>
      <c r="P177" s="157">
        <f>I177+J177</f>
        <v>0</v>
      </c>
      <c r="Q177" s="157">
        <f>ROUND(I177*H177,2)</f>
        <v>0</v>
      </c>
      <c r="R177" s="157">
        <f>ROUND(J177*H177,2)</f>
        <v>0</v>
      </c>
      <c r="S177" s="158">
        <v>0</v>
      </c>
      <c r="T177" s="158">
        <f>S177*H177</f>
        <v>0</v>
      </c>
      <c r="U177" s="158">
        <v>0</v>
      </c>
      <c r="V177" s="158">
        <f>U177*H177</f>
        <v>0</v>
      </c>
      <c r="W177" s="158">
        <v>0</v>
      </c>
      <c r="X177" s="159">
        <f>W177*H177</f>
        <v>0</v>
      </c>
      <c r="Y177" s="28"/>
      <c r="Z177" s="28"/>
      <c r="AA177" s="197" t="str">
        <f t="shared" si="5"/>
        <v/>
      </c>
      <c r="AB177" s="198">
        <f t="shared" si="6"/>
        <v>0</v>
      </c>
      <c r="AC177" s="28"/>
      <c r="AD177" s="28"/>
      <c r="AE177" s="28"/>
      <c r="AR177" s="160" t="s">
        <v>174</v>
      </c>
      <c r="AT177" s="160" t="s">
        <v>170</v>
      </c>
      <c r="AU177" s="160" t="s">
        <v>86</v>
      </c>
      <c r="AY177" s="16" t="s">
        <v>152</v>
      </c>
      <c r="BE177" s="161">
        <f>IF(O177="základní",K177,0)</f>
        <v>0</v>
      </c>
      <c r="BF177" s="161">
        <f>IF(O177="snížená",K177,0)</f>
        <v>0</v>
      </c>
      <c r="BG177" s="161">
        <f>IF(O177="zákl. přenesená",K177,0)</f>
        <v>0</v>
      </c>
      <c r="BH177" s="161">
        <f>IF(O177="sníž. přenesená",K177,0)</f>
        <v>0</v>
      </c>
      <c r="BI177" s="161">
        <f>IF(O177="nulová",K177,0)</f>
        <v>0</v>
      </c>
      <c r="BJ177" s="16" t="s">
        <v>84</v>
      </c>
      <c r="BK177" s="161">
        <f>ROUND(P177*H177,2)</f>
        <v>0</v>
      </c>
      <c r="BL177" s="16" t="s">
        <v>159</v>
      </c>
      <c r="BM177" s="160" t="s">
        <v>598</v>
      </c>
    </row>
    <row r="178" spans="1:65" s="2" customFormat="1" ht="19.5" x14ac:dyDescent="0.2">
      <c r="A178" s="28"/>
      <c r="B178" s="29"/>
      <c r="C178" s="28"/>
      <c r="D178" s="162" t="s">
        <v>161</v>
      </c>
      <c r="E178" s="28"/>
      <c r="F178" s="163" t="s">
        <v>210</v>
      </c>
      <c r="G178" s="28"/>
      <c r="H178" s="28"/>
      <c r="I178" s="28"/>
      <c r="J178" s="28"/>
      <c r="K178" s="28"/>
      <c r="L178" s="28"/>
      <c r="M178" s="29"/>
      <c r="N178" s="164"/>
      <c r="O178" s="165"/>
      <c r="P178" s="54"/>
      <c r="Q178" s="54"/>
      <c r="R178" s="54"/>
      <c r="S178" s="54"/>
      <c r="T178" s="54"/>
      <c r="U178" s="54"/>
      <c r="V178" s="54"/>
      <c r="W178" s="54"/>
      <c r="X178" s="55"/>
      <c r="Y178" s="28"/>
      <c r="Z178" s="28"/>
      <c r="AA178" s="197" t="str">
        <f t="shared" si="5"/>
        <v/>
      </c>
      <c r="AB178" s="198" t="str">
        <f t="shared" si="6"/>
        <v/>
      </c>
      <c r="AC178" s="28"/>
      <c r="AD178" s="28"/>
      <c r="AE178" s="28"/>
      <c r="AT178" s="16" t="s">
        <v>161</v>
      </c>
      <c r="AU178" s="16" t="s">
        <v>86</v>
      </c>
    </row>
    <row r="179" spans="1:65" s="2" customFormat="1" ht="16.5" customHeight="1" x14ac:dyDescent="0.2">
      <c r="A179" s="28"/>
      <c r="B179" s="148"/>
      <c r="C179" s="166" t="s">
        <v>244</v>
      </c>
      <c r="D179" s="166" t="s">
        <v>170</v>
      </c>
      <c r="E179" s="167" t="s">
        <v>599</v>
      </c>
      <c r="F179" s="168" t="s">
        <v>600</v>
      </c>
      <c r="G179" s="169" t="s">
        <v>157</v>
      </c>
      <c r="H179" s="170">
        <v>46</v>
      </c>
      <c r="I179" s="285">
        <v>0</v>
      </c>
      <c r="J179" s="172"/>
      <c r="K179" s="171">
        <f>ROUND(P179*H179,2)</f>
        <v>0</v>
      </c>
      <c r="L179" s="168" t="s">
        <v>1</v>
      </c>
      <c r="M179" s="173"/>
      <c r="N179" s="174" t="s">
        <v>1</v>
      </c>
      <c r="O179" s="156" t="s">
        <v>40</v>
      </c>
      <c r="P179" s="157">
        <f>I179+J179</f>
        <v>0</v>
      </c>
      <c r="Q179" s="157">
        <f>ROUND(I179*H179,2)</f>
        <v>0</v>
      </c>
      <c r="R179" s="157">
        <f>ROUND(J179*H179,2)</f>
        <v>0</v>
      </c>
      <c r="S179" s="158">
        <v>0</v>
      </c>
      <c r="T179" s="158">
        <f>S179*H179</f>
        <v>0</v>
      </c>
      <c r="U179" s="158">
        <v>0</v>
      </c>
      <c r="V179" s="158">
        <f>U179*H179</f>
        <v>0</v>
      </c>
      <c r="W179" s="158">
        <v>0</v>
      </c>
      <c r="X179" s="159">
        <f>W179*H179</f>
        <v>0</v>
      </c>
      <c r="Y179" s="28"/>
      <c r="Z179" s="28"/>
      <c r="AA179" s="197" t="str">
        <f t="shared" si="5"/>
        <v/>
      </c>
      <c r="AB179" s="198">
        <f t="shared" si="6"/>
        <v>0</v>
      </c>
      <c r="AC179" s="28"/>
      <c r="AD179" s="28"/>
      <c r="AE179" s="28"/>
      <c r="AR179" s="160" t="s">
        <v>174</v>
      </c>
      <c r="AT179" s="160" t="s">
        <v>170</v>
      </c>
      <c r="AU179" s="160" t="s">
        <v>86</v>
      </c>
      <c r="AY179" s="16" t="s">
        <v>152</v>
      </c>
      <c r="BE179" s="161">
        <f>IF(O179="základní",K179,0)</f>
        <v>0</v>
      </c>
      <c r="BF179" s="161">
        <f>IF(O179="snížená",K179,0)</f>
        <v>0</v>
      </c>
      <c r="BG179" s="161">
        <f>IF(O179="zákl. přenesená",K179,0)</f>
        <v>0</v>
      </c>
      <c r="BH179" s="161">
        <f>IF(O179="sníž. přenesená",K179,0)</f>
        <v>0</v>
      </c>
      <c r="BI179" s="161">
        <f>IF(O179="nulová",K179,0)</f>
        <v>0</v>
      </c>
      <c r="BJ179" s="16" t="s">
        <v>84</v>
      </c>
      <c r="BK179" s="161">
        <f>ROUND(P179*H179,2)</f>
        <v>0</v>
      </c>
      <c r="BL179" s="16" t="s">
        <v>159</v>
      </c>
      <c r="BM179" s="160" t="s">
        <v>601</v>
      </c>
    </row>
    <row r="180" spans="1:65" s="2" customFormat="1" ht="19.5" x14ac:dyDescent="0.2">
      <c r="A180" s="28"/>
      <c r="B180" s="29"/>
      <c r="C180" s="28"/>
      <c r="D180" s="162" t="s">
        <v>161</v>
      </c>
      <c r="E180" s="28"/>
      <c r="F180" s="163" t="s">
        <v>210</v>
      </c>
      <c r="G180" s="28"/>
      <c r="H180" s="28"/>
      <c r="I180" s="28"/>
      <c r="J180" s="28"/>
      <c r="K180" s="28"/>
      <c r="L180" s="28"/>
      <c r="M180" s="29"/>
      <c r="N180" s="164"/>
      <c r="O180" s="165"/>
      <c r="P180" s="54"/>
      <c r="Q180" s="54"/>
      <c r="R180" s="54"/>
      <c r="S180" s="54"/>
      <c r="T180" s="54"/>
      <c r="U180" s="54"/>
      <c r="V180" s="54"/>
      <c r="W180" s="54"/>
      <c r="X180" s="55"/>
      <c r="Y180" s="28"/>
      <c r="Z180" s="28"/>
      <c r="AA180" s="197" t="str">
        <f t="shared" si="5"/>
        <v/>
      </c>
      <c r="AB180" s="198" t="str">
        <f t="shared" si="6"/>
        <v/>
      </c>
      <c r="AC180" s="28"/>
      <c r="AD180" s="28"/>
      <c r="AE180" s="28"/>
      <c r="AT180" s="16" t="s">
        <v>161</v>
      </c>
      <c r="AU180" s="16" t="s">
        <v>86</v>
      </c>
    </row>
    <row r="181" spans="1:65" s="2" customFormat="1" ht="16.5" customHeight="1" x14ac:dyDescent="0.2">
      <c r="A181" s="28"/>
      <c r="B181" s="148"/>
      <c r="C181" s="166" t="s">
        <v>249</v>
      </c>
      <c r="D181" s="166" t="s">
        <v>170</v>
      </c>
      <c r="E181" s="167" t="s">
        <v>602</v>
      </c>
      <c r="F181" s="168" t="s">
        <v>603</v>
      </c>
      <c r="G181" s="169" t="s">
        <v>157</v>
      </c>
      <c r="H181" s="170">
        <v>6</v>
      </c>
      <c r="I181" s="285">
        <v>0</v>
      </c>
      <c r="J181" s="172"/>
      <c r="K181" s="171">
        <f>ROUND(P181*H181,2)</f>
        <v>0</v>
      </c>
      <c r="L181" s="168" t="s">
        <v>1</v>
      </c>
      <c r="M181" s="173"/>
      <c r="N181" s="174" t="s">
        <v>1</v>
      </c>
      <c r="O181" s="156" t="s">
        <v>40</v>
      </c>
      <c r="P181" s="157">
        <f>I181+J181</f>
        <v>0</v>
      </c>
      <c r="Q181" s="157">
        <f>ROUND(I181*H181,2)</f>
        <v>0</v>
      </c>
      <c r="R181" s="157">
        <f>ROUND(J181*H181,2)</f>
        <v>0</v>
      </c>
      <c r="S181" s="158">
        <v>0</v>
      </c>
      <c r="T181" s="158">
        <f>S181*H181</f>
        <v>0</v>
      </c>
      <c r="U181" s="158">
        <v>0</v>
      </c>
      <c r="V181" s="158">
        <f>U181*H181</f>
        <v>0</v>
      </c>
      <c r="W181" s="158">
        <v>0</v>
      </c>
      <c r="X181" s="159">
        <f>W181*H181</f>
        <v>0</v>
      </c>
      <c r="Y181" s="28"/>
      <c r="Z181" s="28"/>
      <c r="AA181" s="197" t="str">
        <f t="shared" si="5"/>
        <v/>
      </c>
      <c r="AB181" s="198">
        <f t="shared" si="6"/>
        <v>0</v>
      </c>
      <c r="AC181" s="28"/>
      <c r="AD181" s="28"/>
      <c r="AE181" s="28"/>
      <c r="AR181" s="160" t="s">
        <v>174</v>
      </c>
      <c r="AT181" s="160" t="s">
        <v>170</v>
      </c>
      <c r="AU181" s="160" t="s">
        <v>86</v>
      </c>
      <c r="AY181" s="16" t="s">
        <v>152</v>
      </c>
      <c r="BE181" s="161">
        <f>IF(O181="základní",K181,0)</f>
        <v>0</v>
      </c>
      <c r="BF181" s="161">
        <f>IF(O181="snížená",K181,0)</f>
        <v>0</v>
      </c>
      <c r="BG181" s="161">
        <f>IF(O181="zákl. přenesená",K181,0)</f>
        <v>0</v>
      </c>
      <c r="BH181" s="161">
        <f>IF(O181="sníž. přenesená",K181,0)</f>
        <v>0</v>
      </c>
      <c r="BI181" s="161">
        <f>IF(O181="nulová",K181,0)</f>
        <v>0</v>
      </c>
      <c r="BJ181" s="16" t="s">
        <v>84</v>
      </c>
      <c r="BK181" s="161">
        <f>ROUND(P181*H181,2)</f>
        <v>0</v>
      </c>
      <c r="BL181" s="16" t="s">
        <v>159</v>
      </c>
      <c r="BM181" s="160" t="s">
        <v>604</v>
      </c>
    </row>
    <row r="182" spans="1:65" s="2" customFormat="1" ht="19.5" x14ac:dyDescent="0.2">
      <c r="A182" s="28"/>
      <c r="B182" s="29"/>
      <c r="C182" s="28"/>
      <c r="D182" s="162" t="s">
        <v>161</v>
      </c>
      <c r="E182" s="28"/>
      <c r="F182" s="163" t="s">
        <v>210</v>
      </c>
      <c r="G182" s="28"/>
      <c r="H182" s="28"/>
      <c r="I182" s="28"/>
      <c r="J182" s="28"/>
      <c r="K182" s="28"/>
      <c r="L182" s="28"/>
      <c r="M182" s="29"/>
      <c r="N182" s="164"/>
      <c r="O182" s="165"/>
      <c r="P182" s="54"/>
      <c r="Q182" s="54"/>
      <c r="R182" s="54"/>
      <c r="S182" s="54"/>
      <c r="T182" s="54"/>
      <c r="U182" s="54"/>
      <c r="V182" s="54"/>
      <c r="W182" s="54"/>
      <c r="X182" s="55"/>
      <c r="Y182" s="28"/>
      <c r="Z182" s="28"/>
      <c r="AA182" s="197" t="str">
        <f t="shared" si="5"/>
        <v/>
      </c>
      <c r="AB182" s="198" t="str">
        <f t="shared" si="6"/>
        <v/>
      </c>
      <c r="AC182" s="28"/>
      <c r="AD182" s="28"/>
      <c r="AE182" s="28"/>
      <c r="AT182" s="16" t="s">
        <v>161</v>
      </c>
      <c r="AU182" s="16" t="s">
        <v>86</v>
      </c>
    </row>
    <row r="183" spans="1:65" s="2" customFormat="1" ht="16.5" customHeight="1" x14ac:dyDescent="0.2">
      <c r="A183" s="28"/>
      <c r="B183" s="148"/>
      <c r="C183" s="166" t="s">
        <v>253</v>
      </c>
      <c r="D183" s="166" t="s">
        <v>170</v>
      </c>
      <c r="E183" s="167" t="s">
        <v>605</v>
      </c>
      <c r="F183" s="168" t="s">
        <v>606</v>
      </c>
      <c r="G183" s="169" t="s">
        <v>157</v>
      </c>
      <c r="H183" s="170">
        <v>16</v>
      </c>
      <c r="I183" s="285">
        <v>0</v>
      </c>
      <c r="J183" s="172"/>
      <c r="K183" s="171">
        <f>ROUND(P183*H183,2)</f>
        <v>0</v>
      </c>
      <c r="L183" s="168" t="s">
        <v>1</v>
      </c>
      <c r="M183" s="173"/>
      <c r="N183" s="174" t="s">
        <v>1</v>
      </c>
      <c r="O183" s="156" t="s">
        <v>40</v>
      </c>
      <c r="P183" s="157">
        <f>I183+J183</f>
        <v>0</v>
      </c>
      <c r="Q183" s="157">
        <f>ROUND(I183*H183,2)</f>
        <v>0</v>
      </c>
      <c r="R183" s="157">
        <f>ROUND(J183*H183,2)</f>
        <v>0</v>
      </c>
      <c r="S183" s="158">
        <v>0</v>
      </c>
      <c r="T183" s="158">
        <f>S183*H183</f>
        <v>0</v>
      </c>
      <c r="U183" s="158">
        <v>0</v>
      </c>
      <c r="V183" s="158">
        <f>U183*H183</f>
        <v>0</v>
      </c>
      <c r="W183" s="158">
        <v>0</v>
      </c>
      <c r="X183" s="159">
        <f>W183*H183</f>
        <v>0</v>
      </c>
      <c r="Y183" s="28"/>
      <c r="Z183" s="28"/>
      <c r="AA183" s="197" t="str">
        <f t="shared" si="5"/>
        <v/>
      </c>
      <c r="AB183" s="198">
        <f t="shared" si="6"/>
        <v>0</v>
      </c>
      <c r="AC183" s="28"/>
      <c r="AD183" s="28"/>
      <c r="AE183" s="28"/>
      <c r="AR183" s="160" t="s">
        <v>174</v>
      </c>
      <c r="AT183" s="160" t="s">
        <v>170</v>
      </c>
      <c r="AU183" s="160" t="s">
        <v>86</v>
      </c>
      <c r="AY183" s="16" t="s">
        <v>152</v>
      </c>
      <c r="BE183" s="161">
        <f>IF(O183="základní",K183,0)</f>
        <v>0</v>
      </c>
      <c r="BF183" s="161">
        <f>IF(O183="snížená",K183,0)</f>
        <v>0</v>
      </c>
      <c r="BG183" s="161">
        <f>IF(O183="zákl. přenesená",K183,0)</f>
        <v>0</v>
      </c>
      <c r="BH183" s="161">
        <f>IF(O183="sníž. přenesená",K183,0)</f>
        <v>0</v>
      </c>
      <c r="BI183" s="161">
        <f>IF(O183="nulová",K183,0)</f>
        <v>0</v>
      </c>
      <c r="BJ183" s="16" t="s">
        <v>84</v>
      </c>
      <c r="BK183" s="161">
        <f>ROUND(P183*H183,2)</f>
        <v>0</v>
      </c>
      <c r="BL183" s="16" t="s">
        <v>159</v>
      </c>
      <c r="BM183" s="160" t="s">
        <v>607</v>
      </c>
    </row>
    <row r="184" spans="1:65" s="2" customFormat="1" ht="19.5" x14ac:dyDescent="0.2">
      <c r="A184" s="28"/>
      <c r="B184" s="29"/>
      <c r="C184" s="28"/>
      <c r="D184" s="162" t="s">
        <v>161</v>
      </c>
      <c r="E184" s="28"/>
      <c r="F184" s="163" t="s">
        <v>210</v>
      </c>
      <c r="G184" s="28"/>
      <c r="H184" s="28"/>
      <c r="I184" s="28"/>
      <c r="J184" s="28"/>
      <c r="K184" s="28"/>
      <c r="L184" s="28"/>
      <c r="M184" s="29"/>
      <c r="N184" s="164"/>
      <c r="O184" s="165"/>
      <c r="P184" s="54"/>
      <c r="Q184" s="54"/>
      <c r="R184" s="54"/>
      <c r="S184" s="54"/>
      <c r="T184" s="54"/>
      <c r="U184" s="54"/>
      <c r="V184" s="54"/>
      <c r="W184" s="54"/>
      <c r="X184" s="55"/>
      <c r="Y184" s="28"/>
      <c r="Z184" s="28"/>
      <c r="AA184" s="197" t="str">
        <f t="shared" si="5"/>
        <v/>
      </c>
      <c r="AB184" s="198" t="str">
        <f t="shared" si="6"/>
        <v/>
      </c>
      <c r="AC184" s="28"/>
      <c r="AD184" s="28"/>
      <c r="AE184" s="28"/>
      <c r="AT184" s="16" t="s">
        <v>161</v>
      </c>
      <c r="AU184" s="16" t="s">
        <v>86</v>
      </c>
    </row>
    <row r="185" spans="1:65" s="2" customFormat="1" ht="16.5" customHeight="1" x14ac:dyDescent="0.2">
      <c r="A185" s="28"/>
      <c r="B185" s="148"/>
      <c r="C185" s="166" t="s">
        <v>255</v>
      </c>
      <c r="D185" s="166" t="s">
        <v>170</v>
      </c>
      <c r="E185" s="167" t="s">
        <v>608</v>
      </c>
      <c r="F185" s="168" t="s">
        <v>609</v>
      </c>
      <c r="G185" s="169" t="s">
        <v>157</v>
      </c>
      <c r="H185" s="170">
        <v>77</v>
      </c>
      <c r="I185" s="285">
        <v>0</v>
      </c>
      <c r="J185" s="172"/>
      <c r="K185" s="171">
        <f>ROUND(P185*H185,2)</f>
        <v>0</v>
      </c>
      <c r="L185" s="168" t="s">
        <v>1</v>
      </c>
      <c r="M185" s="173"/>
      <c r="N185" s="174" t="s">
        <v>1</v>
      </c>
      <c r="O185" s="156" t="s">
        <v>40</v>
      </c>
      <c r="P185" s="157">
        <f>I185+J185</f>
        <v>0</v>
      </c>
      <c r="Q185" s="157">
        <f>ROUND(I185*H185,2)</f>
        <v>0</v>
      </c>
      <c r="R185" s="157">
        <f>ROUND(J185*H185,2)</f>
        <v>0</v>
      </c>
      <c r="S185" s="158">
        <v>0</v>
      </c>
      <c r="T185" s="158">
        <f>S185*H185</f>
        <v>0</v>
      </c>
      <c r="U185" s="158">
        <v>0</v>
      </c>
      <c r="V185" s="158">
        <f>U185*H185</f>
        <v>0</v>
      </c>
      <c r="W185" s="158">
        <v>0</v>
      </c>
      <c r="X185" s="159">
        <f>W185*H185</f>
        <v>0</v>
      </c>
      <c r="Y185" s="28"/>
      <c r="Z185" s="28"/>
      <c r="AA185" s="197" t="str">
        <f t="shared" si="5"/>
        <v/>
      </c>
      <c r="AB185" s="198">
        <f t="shared" si="6"/>
        <v>0</v>
      </c>
      <c r="AC185" s="28"/>
      <c r="AD185" s="28"/>
      <c r="AE185" s="28"/>
      <c r="AR185" s="160" t="s">
        <v>174</v>
      </c>
      <c r="AT185" s="160" t="s">
        <v>170</v>
      </c>
      <c r="AU185" s="160" t="s">
        <v>86</v>
      </c>
      <c r="AY185" s="16" t="s">
        <v>152</v>
      </c>
      <c r="BE185" s="161">
        <f>IF(O185="základní",K185,0)</f>
        <v>0</v>
      </c>
      <c r="BF185" s="161">
        <f>IF(O185="snížená",K185,0)</f>
        <v>0</v>
      </c>
      <c r="BG185" s="161">
        <f>IF(O185="zákl. přenesená",K185,0)</f>
        <v>0</v>
      </c>
      <c r="BH185" s="161">
        <f>IF(O185="sníž. přenesená",K185,0)</f>
        <v>0</v>
      </c>
      <c r="BI185" s="161">
        <f>IF(O185="nulová",K185,0)</f>
        <v>0</v>
      </c>
      <c r="BJ185" s="16" t="s">
        <v>84</v>
      </c>
      <c r="BK185" s="161">
        <f>ROUND(P185*H185,2)</f>
        <v>0</v>
      </c>
      <c r="BL185" s="16" t="s">
        <v>159</v>
      </c>
      <c r="BM185" s="160" t="s">
        <v>610</v>
      </c>
    </row>
    <row r="186" spans="1:65" s="2" customFormat="1" ht="19.5" x14ac:dyDescent="0.2">
      <c r="A186" s="28"/>
      <c r="B186" s="29"/>
      <c r="C186" s="28"/>
      <c r="D186" s="162" t="s">
        <v>161</v>
      </c>
      <c r="E186" s="28"/>
      <c r="F186" s="163" t="s">
        <v>210</v>
      </c>
      <c r="G186" s="28"/>
      <c r="H186" s="28"/>
      <c r="I186" s="28"/>
      <c r="J186" s="28"/>
      <c r="K186" s="28"/>
      <c r="L186" s="28"/>
      <c r="M186" s="29"/>
      <c r="N186" s="164"/>
      <c r="O186" s="165"/>
      <c r="P186" s="54"/>
      <c r="Q186" s="54"/>
      <c r="R186" s="54"/>
      <c r="S186" s="54"/>
      <c r="T186" s="54"/>
      <c r="U186" s="54"/>
      <c r="V186" s="54"/>
      <c r="W186" s="54"/>
      <c r="X186" s="55"/>
      <c r="Y186" s="28"/>
      <c r="Z186" s="28"/>
      <c r="AA186" s="197" t="str">
        <f t="shared" si="5"/>
        <v/>
      </c>
      <c r="AB186" s="198" t="str">
        <f t="shared" si="6"/>
        <v/>
      </c>
      <c r="AC186" s="28"/>
      <c r="AD186" s="28"/>
      <c r="AE186" s="28"/>
      <c r="AT186" s="16" t="s">
        <v>161</v>
      </c>
      <c r="AU186" s="16" t="s">
        <v>86</v>
      </c>
    </row>
    <row r="187" spans="1:65" s="2" customFormat="1" ht="16.5" customHeight="1" x14ac:dyDescent="0.2">
      <c r="A187" s="28"/>
      <c r="B187" s="148"/>
      <c r="C187" s="166" t="s">
        <v>260</v>
      </c>
      <c r="D187" s="166" t="s">
        <v>170</v>
      </c>
      <c r="E187" s="167" t="s">
        <v>611</v>
      </c>
      <c r="F187" s="168" t="s">
        <v>612</v>
      </c>
      <c r="G187" s="169" t="s">
        <v>157</v>
      </c>
      <c r="H187" s="170">
        <v>70</v>
      </c>
      <c r="I187" s="285">
        <v>0</v>
      </c>
      <c r="J187" s="172"/>
      <c r="K187" s="171">
        <f>ROUND(P187*H187,2)</f>
        <v>0</v>
      </c>
      <c r="L187" s="168" t="s">
        <v>1</v>
      </c>
      <c r="M187" s="173"/>
      <c r="N187" s="174" t="s">
        <v>1</v>
      </c>
      <c r="O187" s="156" t="s">
        <v>40</v>
      </c>
      <c r="P187" s="157">
        <f>I187+J187</f>
        <v>0</v>
      </c>
      <c r="Q187" s="157">
        <f>ROUND(I187*H187,2)</f>
        <v>0</v>
      </c>
      <c r="R187" s="157">
        <f>ROUND(J187*H187,2)</f>
        <v>0</v>
      </c>
      <c r="S187" s="158">
        <v>0</v>
      </c>
      <c r="T187" s="158">
        <f>S187*H187</f>
        <v>0</v>
      </c>
      <c r="U187" s="158">
        <v>0</v>
      </c>
      <c r="V187" s="158">
        <f>U187*H187</f>
        <v>0</v>
      </c>
      <c r="W187" s="158">
        <v>0</v>
      </c>
      <c r="X187" s="159">
        <f>W187*H187</f>
        <v>0</v>
      </c>
      <c r="Y187" s="28"/>
      <c r="Z187" s="28"/>
      <c r="AA187" s="197" t="str">
        <f t="shared" si="5"/>
        <v/>
      </c>
      <c r="AB187" s="198">
        <f t="shared" si="6"/>
        <v>0</v>
      </c>
      <c r="AC187" s="28"/>
      <c r="AD187" s="28"/>
      <c r="AE187" s="28"/>
      <c r="AR187" s="160" t="s">
        <v>174</v>
      </c>
      <c r="AT187" s="160" t="s">
        <v>170</v>
      </c>
      <c r="AU187" s="160" t="s">
        <v>86</v>
      </c>
      <c r="AY187" s="16" t="s">
        <v>152</v>
      </c>
      <c r="BE187" s="161">
        <f>IF(O187="základní",K187,0)</f>
        <v>0</v>
      </c>
      <c r="BF187" s="161">
        <f>IF(O187="snížená",K187,0)</f>
        <v>0</v>
      </c>
      <c r="BG187" s="161">
        <f>IF(O187="zákl. přenesená",K187,0)</f>
        <v>0</v>
      </c>
      <c r="BH187" s="161">
        <f>IF(O187="sníž. přenesená",K187,0)</f>
        <v>0</v>
      </c>
      <c r="BI187" s="161">
        <f>IF(O187="nulová",K187,0)</f>
        <v>0</v>
      </c>
      <c r="BJ187" s="16" t="s">
        <v>84</v>
      </c>
      <c r="BK187" s="161">
        <f>ROUND(P187*H187,2)</f>
        <v>0</v>
      </c>
      <c r="BL187" s="16" t="s">
        <v>159</v>
      </c>
      <c r="BM187" s="160" t="s">
        <v>613</v>
      </c>
    </row>
    <row r="188" spans="1:65" s="2" customFormat="1" ht="19.5" x14ac:dyDescent="0.2">
      <c r="A188" s="28"/>
      <c r="B188" s="29"/>
      <c r="C188" s="28"/>
      <c r="D188" s="162" t="s">
        <v>161</v>
      </c>
      <c r="E188" s="28"/>
      <c r="F188" s="163" t="s">
        <v>210</v>
      </c>
      <c r="G188" s="28"/>
      <c r="H188" s="28"/>
      <c r="I188" s="28"/>
      <c r="J188" s="28"/>
      <c r="K188" s="28"/>
      <c r="L188" s="28"/>
      <c r="M188" s="29"/>
      <c r="N188" s="164"/>
      <c r="O188" s="165"/>
      <c r="P188" s="54"/>
      <c r="Q188" s="54"/>
      <c r="R188" s="54"/>
      <c r="S188" s="54"/>
      <c r="T188" s="54"/>
      <c r="U188" s="54"/>
      <c r="V188" s="54"/>
      <c r="W188" s="54"/>
      <c r="X188" s="55"/>
      <c r="Y188" s="28"/>
      <c r="Z188" s="28"/>
      <c r="AA188" s="197" t="str">
        <f t="shared" si="5"/>
        <v/>
      </c>
      <c r="AB188" s="198" t="str">
        <f t="shared" si="6"/>
        <v/>
      </c>
      <c r="AC188" s="28"/>
      <c r="AD188" s="28"/>
      <c r="AE188" s="28"/>
      <c r="AT188" s="16" t="s">
        <v>161</v>
      </c>
      <c r="AU188" s="16" t="s">
        <v>86</v>
      </c>
    </row>
    <row r="189" spans="1:65" s="2" customFormat="1" ht="16.5" customHeight="1" x14ac:dyDescent="0.2">
      <c r="A189" s="28"/>
      <c r="B189" s="148"/>
      <c r="C189" s="166" t="s">
        <v>265</v>
      </c>
      <c r="D189" s="166" t="s">
        <v>170</v>
      </c>
      <c r="E189" s="167" t="s">
        <v>611</v>
      </c>
      <c r="F189" s="168" t="s">
        <v>612</v>
      </c>
      <c r="G189" s="169" t="s">
        <v>157</v>
      </c>
      <c r="H189" s="170">
        <v>90</v>
      </c>
      <c r="I189" s="285">
        <v>0</v>
      </c>
      <c r="J189" s="172"/>
      <c r="K189" s="171">
        <f>ROUND(P189*H189,2)</f>
        <v>0</v>
      </c>
      <c r="L189" s="168" t="s">
        <v>1</v>
      </c>
      <c r="M189" s="173"/>
      <c r="N189" s="174" t="s">
        <v>1</v>
      </c>
      <c r="O189" s="156" t="s">
        <v>40</v>
      </c>
      <c r="P189" s="157">
        <f>I189+J189</f>
        <v>0</v>
      </c>
      <c r="Q189" s="157">
        <f>ROUND(I189*H189,2)</f>
        <v>0</v>
      </c>
      <c r="R189" s="157">
        <f>ROUND(J189*H189,2)</f>
        <v>0</v>
      </c>
      <c r="S189" s="158">
        <v>0</v>
      </c>
      <c r="T189" s="158">
        <f>S189*H189</f>
        <v>0</v>
      </c>
      <c r="U189" s="158">
        <v>0</v>
      </c>
      <c r="V189" s="158">
        <f>U189*H189</f>
        <v>0</v>
      </c>
      <c r="W189" s="158">
        <v>0</v>
      </c>
      <c r="X189" s="159">
        <f>W189*H189</f>
        <v>0</v>
      </c>
      <c r="Y189" s="28"/>
      <c r="Z189" s="28"/>
      <c r="AA189" s="197">
        <f t="shared" si="5"/>
        <v>0</v>
      </c>
      <c r="AB189" s="198" t="str">
        <f t="shared" si="6"/>
        <v/>
      </c>
      <c r="AC189" s="28"/>
      <c r="AD189" s="28"/>
      <c r="AE189" s="28"/>
      <c r="AR189" s="160" t="s">
        <v>174</v>
      </c>
      <c r="AT189" s="160" t="s">
        <v>170</v>
      </c>
      <c r="AU189" s="160" t="s">
        <v>86</v>
      </c>
      <c r="AY189" s="16" t="s">
        <v>152</v>
      </c>
      <c r="BE189" s="161">
        <f>IF(O189="základní",K189,0)</f>
        <v>0</v>
      </c>
      <c r="BF189" s="161">
        <f>IF(O189="snížená",K189,0)</f>
        <v>0</v>
      </c>
      <c r="BG189" s="161">
        <f>IF(O189="zákl. přenesená",K189,0)</f>
        <v>0</v>
      </c>
      <c r="BH189" s="161">
        <f>IF(O189="sníž. přenesená",K189,0)</f>
        <v>0</v>
      </c>
      <c r="BI189" s="161">
        <f>IF(O189="nulová",K189,0)</f>
        <v>0</v>
      </c>
      <c r="BJ189" s="16" t="s">
        <v>84</v>
      </c>
      <c r="BK189" s="161">
        <f>ROUND(P189*H189,2)</f>
        <v>0</v>
      </c>
      <c r="BL189" s="16" t="s">
        <v>159</v>
      </c>
      <c r="BM189" s="160" t="s">
        <v>614</v>
      </c>
    </row>
    <row r="190" spans="1:65" s="2" customFormat="1" ht="19.5" x14ac:dyDescent="0.2">
      <c r="A190" s="28"/>
      <c r="B190" s="29"/>
      <c r="C190" s="28"/>
      <c r="D190" s="162" t="s">
        <v>161</v>
      </c>
      <c r="E190" s="28"/>
      <c r="F190" s="163" t="s">
        <v>215</v>
      </c>
      <c r="G190" s="28"/>
      <c r="H190" s="28"/>
      <c r="I190" s="28"/>
      <c r="J190" s="28"/>
      <c r="K190" s="28"/>
      <c r="L190" s="28"/>
      <c r="M190" s="29"/>
      <c r="N190" s="164"/>
      <c r="O190" s="165"/>
      <c r="P190" s="54"/>
      <c r="Q190" s="54"/>
      <c r="R190" s="54"/>
      <c r="S190" s="54"/>
      <c r="T190" s="54"/>
      <c r="U190" s="54"/>
      <c r="V190" s="54"/>
      <c r="W190" s="54"/>
      <c r="X190" s="55"/>
      <c r="Y190" s="28"/>
      <c r="Z190" s="28"/>
      <c r="AA190" s="197" t="str">
        <f t="shared" si="5"/>
        <v/>
      </c>
      <c r="AB190" s="198" t="str">
        <f t="shared" si="6"/>
        <v/>
      </c>
      <c r="AC190" s="28"/>
      <c r="AD190" s="28"/>
      <c r="AE190" s="28"/>
      <c r="AT190" s="16" t="s">
        <v>161</v>
      </c>
      <c r="AU190" s="16" t="s">
        <v>86</v>
      </c>
    </row>
    <row r="191" spans="1:65" s="2" customFormat="1" ht="16.5" customHeight="1" x14ac:dyDescent="0.2">
      <c r="A191" s="28"/>
      <c r="B191" s="148"/>
      <c r="C191" s="166" t="s">
        <v>267</v>
      </c>
      <c r="D191" s="166" t="s">
        <v>170</v>
      </c>
      <c r="E191" s="167" t="s">
        <v>615</v>
      </c>
      <c r="F191" s="168" t="s">
        <v>616</v>
      </c>
      <c r="G191" s="169" t="s">
        <v>157</v>
      </c>
      <c r="H191" s="170">
        <v>71</v>
      </c>
      <c r="I191" s="285">
        <v>0</v>
      </c>
      <c r="J191" s="172"/>
      <c r="K191" s="171">
        <f>ROUND(P191*H191,2)</f>
        <v>0</v>
      </c>
      <c r="L191" s="168" t="s">
        <v>1</v>
      </c>
      <c r="M191" s="173"/>
      <c r="N191" s="174" t="s">
        <v>1</v>
      </c>
      <c r="O191" s="156" t="s">
        <v>40</v>
      </c>
      <c r="P191" s="157">
        <f>I191+J191</f>
        <v>0</v>
      </c>
      <c r="Q191" s="157">
        <f>ROUND(I191*H191,2)</f>
        <v>0</v>
      </c>
      <c r="R191" s="157">
        <f>ROUND(J191*H191,2)</f>
        <v>0</v>
      </c>
      <c r="S191" s="158">
        <v>0</v>
      </c>
      <c r="T191" s="158">
        <f>S191*H191</f>
        <v>0</v>
      </c>
      <c r="U191" s="158">
        <v>0</v>
      </c>
      <c r="V191" s="158">
        <f>U191*H191</f>
        <v>0</v>
      </c>
      <c r="W191" s="158">
        <v>0</v>
      </c>
      <c r="X191" s="159">
        <f>W191*H191</f>
        <v>0</v>
      </c>
      <c r="Y191" s="28"/>
      <c r="Z191" s="28"/>
      <c r="AA191" s="197" t="str">
        <f t="shared" si="5"/>
        <v/>
      </c>
      <c r="AB191" s="198">
        <f t="shared" si="6"/>
        <v>0</v>
      </c>
      <c r="AC191" s="28"/>
      <c r="AD191" s="28"/>
      <c r="AE191" s="28"/>
      <c r="AR191" s="160" t="s">
        <v>174</v>
      </c>
      <c r="AT191" s="160" t="s">
        <v>170</v>
      </c>
      <c r="AU191" s="160" t="s">
        <v>86</v>
      </c>
      <c r="AY191" s="16" t="s">
        <v>152</v>
      </c>
      <c r="BE191" s="161">
        <f>IF(O191="základní",K191,0)</f>
        <v>0</v>
      </c>
      <c r="BF191" s="161">
        <f>IF(O191="snížená",K191,0)</f>
        <v>0</v>
      </c>
      <c r="BG191" s="161">
        <f>IF(O191="zákl. přenesená",K191,0)</f>
        <v>0</v>
      </c>
      <c r="BH191" s="161">
        <f>IF(O191="sníž. přenesená",K191,0)</f>
        <v>0</v>
      </c>
      <c r="BI191" s="161">
        <f>IF(O191="nulová",K191,0)</f>
        <v>0</v>
      </c>
      <c r="BJ191" s="16" t="s">
        <v>84</v>
      </c>
      <c r="BK191" s="161">
        <f>ROUND(P191*H191,2)</f>
        <v>0</v>
      </c>
      <c r="BL191" s="16" t="s">
        <v>159</v>
      </c>
      <c r="BM191" s="160" t="s">
        <v>617</v>
      </c>
    </row>
    <row r="192" spans="1:65" s="2" customFormat="1" ht="19.5" x14ac:dyDescent="0.2">
      <c r="A192" s="28"/>
      <c r="B192" s="29"/>
      <c r="C192" s="28"/>
      <c r="D192" s="162" t="s">
        <v>161</v>
      </c>
      <c r="E192" s="28"/>
      <c r="F192" s="163" t="s">
        <v>210</v>
      </c>
      <c r="G192" s="28"/>
      <c r="H192" s="28"/>
      <c r="I192" s="28"/>
      <c r="J192" s="28"/>
      <c r="K192" s="28"/>
      <c r="L192" s="28"/>
      <c r="M192" s="29"/>
      <c r="N192" s="164"/>
      <c r="O192" s="165"/>
      <c r="P192" s="54"/>
      <c r="Q192" s="54"/>
      <c r="R192" s="54"/>
      <c r="S192" s="54"/>
      <c r="T192" s="54"/>
      <c r="U192" s="54"/>
      <c r="V192" s="54"/>
      <c r="W192" s="54"/>
      <c r="X192" s="55"/>
      <c r="Y192" s="28"/>
      <c r="Z192" s="28"/>
      <c r="AA192" s="197" t="str">
        <f t="shared" si="5"/>
        <v/>
      </c>
      <c r="AB192" s="198" t="str">
        <f t="shared" si="6"/>
        <v/>
      </c>
      <c r="AC192" s="28"/>
      <c r="AD192" s="28"/>
      <c r="AE192" s="28"/>
      <c r="AT192" s="16" t="s">
        <v>161</v>
      </c>
      <c r="AU192" s="16" t="s">
        <v>86</v>
      </c>
    </row>
    <row r="193" spans="1:65" s="2" customFormat="1" ht="16.5" customHeight="1" x14ac:dyDescent="0.2">
      <c r="A193" s="28"/>
      <c r="B193" s="148"/>
      <c r="C193" s="166" t="s">
        <v>270</v>
      </c>
      <c r="D193" s="166" t="s">
        <v>170</v>
      </c>
      <c r="E193" s="167" t="s">
        <v>618</v>
      </c>
      <c r="F193" s="168" t="s">
        <v>619</v>
      </c>
      <c r="G193" s="169" t="s">
        <v>157</v>
      </c>
      <c r="H193" s="170">
        <v>80</v>
      </c>
      <c r="I193" s="285">
        <v>0</v>
      </c>
      <c r="J193" s="172"/>
      <c r="K193" s="171">
        <f>ROUND(P193*H193,2)</f>
        <v>0</v>
      </c>
      <c r="L193" s="168" t="s">
        <v>1</v>
      </c>
      <c r="M193" s="173"/>
      <c r="N193" s="174" t="s">
        <v>1</v>
      </c>
      <c r="O193" s="156" t="s">
        <v>40</v>
      </c>
      <c r="P193" s="157">
        <f>I193+J193</f>
        <v>0</v>
      </c>
      <c r="Q193" s="157">
        <f>ROUND(I193*H193,2)</f>
        <v>0</v>
      </c>
      <c r="R193" s="157">
        <f>ROUND(J193*H193,2)</f>
        <v>0</v>
      </c>
      <c r="S193" s="158">
        <v>0</v>
      </c>
      <c r="T193" s="158">
        <f>S193*H193</f>
        <v>0</v>
      </c>
      <c r="U193" s="158">
        <v>0</v>
      </c>
      <c r="V193" s="158">
        <f>U193*H193</f>
        <v>0</v>
      </c>
      <c r="W193" s="158">
        <v>0</v>
      </c>
      <c r="X193" s="159">
        <f>W193*H193</f>
        <v>0</v>
      </c>
      <c r="Y193" s="28"/>
      <c r="Z193" s="28"/>
      <c r="AA193" s="197" t="str">
        <f t="shared" si="5"/>
        <v/>
      </c>
      <c r="AB193" s="198">
        <f t="shared" si="6"/>
        <v>0</v>
      </c>
      <c r="AC193" s="28"/>
      <c r="AD193" s="28"/>
      <c r="AE193" s="28"/>
      <c r="AR193" s="160" t="s">
        <v>174</v>
      </c>
      <c r="AT193" s="160" t="s">
        <v>170</v>
      </c>
      <c r="AU193" s="160" t="s">
        <v>86</v>
      </c>
      <c r="AY193" s="16" t="s">
        <v>152</v>
      </c>
      <c r="BE193" s="161">
        <f>IF(O193="základní",K193,0)</f>
        <v>0</v>
      </c>
      <c r="BF193" s="161">
        <f>IF(O193="snížená",K193,0)</f>
        <v>0</v>
      </c>
      <c r="BG193" s="161">
        <f>IF(O193="zákl. přenesená",K193,0)</f>
        <v>0</v>
      </c>
      <c r="BH193" s="161">
        <f>IF(O193="sníž. přenesená",K193,0)</f>
        <v>0</v>
      </c>
      <c r="BI193" s="161">
        <f>IF(O193="nulová",K193,0)</f>
        <v>0</v>
      </c>
      <c r="BJ193" s="16" t="s">
        <v>84</v>
      </c>
      <c r="BK193" s="161">
        <f>ROUND(P193*H193,2)</f>
        <v>0</v>
      </c>
      <c r="BL193" s="16" t="s">
        <v>159</v>
      </c>
      <c r="BM193" s="160" t="s">
        <v>620</v>
      </c>
    </row>
    <row r="194" spans="1:65" s="2" customFormat="1" ht="19.5" x14ac:dyDescent="0.2">
      <c r="A194" s="28"/>
      <c r="B194" s="29"/>
      <c r="C194" s="28"/>
      <c r="D194" s="162" t="s">
        <v>161</v>
      </c>
      <c r="E194" s="28"/>
      <c r="F194" s="163" t="s">
        <v>210</v>
      </c>
      <c r="G194" s="28"/>
      <c r="H194" s="28"/>
      <c r="I194" s="28"/>
      <c r="J194" s="28"/>
      <c r="K194" s="28"/>
      <c r="L194" s="28"/>
      <c r="M194" s="29"/>
      <c r="N194" s="164"/>
      <c r="O194" s="165"/>
      <c r="P194" s="54"/>
      <c r="Q194" s="54"/>
      <c r="R194" s="54"/>
      <c r="S194" s="54"/>
      <c r="T194" s="54"/>
      <c r="U194" s="54"/>
      <c r="V194" s="54"/>
      <c r="W194" s="54"/>
      <c r="X194" s="55"/>
      <c r="Y194" s="28"/>
      <c r="Z194" s="28"/>
      <c r="AA194" s="197" t="str">
        <f t="shared" si="5"/>
        <v/>
      </c>
      <c r="AB194" s="198" t="str">
        <f t="shared" si="6"/>
        <v/>
      </c>
      <c r="AC194" s="28"/>
      <c r="AD194" s="28"/>
      <c r="AE194" s="28"/>
      <c r="AT194" s="16" t="s">
        <v>161</v>
      </c>
      <c r="AU194" s="16" t="s">
        <v>86</v>
      </c>
    </row>
    <row r="195" spans="1:65" s="2" customFormat="1" ht="16.5" customHeight="1" x14ac:dyDescent="0.2">
      <c r="A195" s="28"/>
      <c r="B195" s="148"/>
      <c r="C195" s="166" t="s">
        <v>277</v>
      </c>
      <c r="D195" s="166" t="s">
        <v>170</v>
      </c>
      <c r="E195" s="167" t="s">
        <v>618</v>
      </c>
      <c r="F195" s="168" t="s">
        <v>619</v>
      </c>
      <c r="G195" s="169" t="s">
        <v>157</v>
      </c>
      <c r="H195" s="170">
        <v>150</v>
      </c>
      <c r="I195" s="285">
        <v>0</v>
      </c>
      <c r="J195" s="172"/>
      <c r="K195" s="171">
        <f>ROUND(P195*H195,2)</f>
        <v>0</v>
      </c>
      <c r="L195" s="168" t="s">
        <v>1</v>
      </c>
      <c r="M195" s="173"/>
      <c r="N195" s="174" t="s">
        <v>1</v>
      </c>
      <c r="O195" s="156" t="s">
        <v>40</v>
      </c>
      <c r="P195" s="157">
        <f>I195+J195</f>
        <v>0</v>
      </c>
      <c r="Q195" s="157">
        <f>ROUND(I195*H195,2)</f>
        <v>0</v>
      </c>
      <c r="R195" s="157">
        <f>ROUND(J195*H195,2)</f>
        <v>0</v>
      </c>
      <c r="S195" s="158">
        <v>0</v>
      </c>
      <c r="T195" s="158">
        <f>S195*H195</f>
        <v>0</v>
      </c>
      <c r="U195" s="158">
        <v>0</v>
      </c>
      <c r="V195" s="158">
        <f>U195*H195</f>
        <v>0</v>
      </c>
      <c r="W195" s="158">
        <v>0</v>
      </c>
      <c r="X195" s="159">
        <f>W195*H195</f>
        <v>0</v>
      </c>
      <c r="Y195" s="28"/>
      <c r="Z195" s="28"/>
      <c r="AA195" s="197">
        <f t="shared" ref="AA195:AA225" si="7">IFERROR(IF(FIND("
nezpůsobilé",$F196)&gt;1,$K195,0),"")</f>
        <v>0</v>
      </c>
      <c r="AB195" s="198" t="str">
        <f t="shared" ref="AB195:AB225" si="8">IFERROR(IF(FIND("
způsobilé",$F196)&gt;1,$K195,0),"")</f>
        <v/>
      </c>
      <c r="AC195" s="28"/>
      <c r="AD195" s="28"/>
      <c r="AE195" s="28"/>
      <c r="AR195" s="160" t="s">
        <v>174</v>
      </c>
      <c r="AT195" s="160" t="s">
        <v>170</v>
      </c>
      <c r="AU195" s="160" t="s">
        <v>86</v>
      </c>
      <c r="AY195" s="16" t="s">
        <v>152</v>
      </c>
      <c r="BE195" s="161">
        <f>IF(O195="základní",K195,0)</f>
        <v>0</v>
      </c>
      <c r="BF195" s="161">
        <f>IF(O195="snížená",K195,0)</f>
        <v>0</v>
      </c>
      <c r="BG195" s="161">
        <f>IF(O195="zákl. přenesená",K195,0)</f>
        <v>0</v>
      </c>
      <c r="BH195" s="161">
        <f>IF(O195="sníž. přenesená",K195,0)</f>
        <v>0</v>
      </c>
      <c r="BI195" s="161">
        <f>IF(O195="nulová",K195,0)</f>
        <v>0</v>
      </c>
      <c r="BJ195" s="16" t="s">
        <v>84</v>
      </c>
      <c r="BK195" s="161">
        <f>ROUND(P195*H195,2)</f>
        <v>0</v>
      </c>
      <c r="BL195" s="16" t="s">
        <v>159</v>
      </c>
      <c r="BM195" s="160" t="s">
        <v>621</v>
      </c>
    </row>
    <row r="196" spans="1:65" s="2" customFormat="1" ht="19.5" x14ac:dyDescent="0.2">
      <c r="A196" s="28"/>
      <c r="B196" s="29"/>
      <c r="C196" s="28"/>
      <c r="D196" s="162" t="s">
        <v>161</v>
      </c>
      <c r="E196" s="28"/>
      <c r="F196" s="163" t="s">
        <v>215</v>
      </c>
      <c r="G196" s="28"/>
      <c r="H196" s="28"/>
      <c r="I196" s="28"/>
      <c r="J196" s="28"/>
      <c r="K196" s="28"/>
      <c r="L196" s="28"/>
      <c r="M196" s="29"/>
      <c r="N196" s="164"/>
      <c r="O196" s="165"/>
      <c r="P196" s="54"/>
      <c r="Q196" s="54"/>
      <c r="R196" s="54"/>
      <c r="S196" s="54"/>
      <c r="T196" s="54"/>
      <c r="U196" s="54"/>
      <c r="V196" s="54"/>
      <c r="W196" s="54"/>
      <c r="X196" s="55"/>
      <c r="Y196" s="28"/>
      <c r="Z196" s="28"/>
      <c r="AA196" s="197" t="str">
        <f t="shared" si="7"/>
        <v/>
      </c>
      <c r="AB196" s="198" t="str">
        <f t="shared" si="8"/>
        <v/>
      </c>
      <c r="AC196" s="28"/>
      <c r="AD196" s="28"/>
      <c r="AE196" s="28"/>
      <c r="AT196" s="16" t="s">
        <v>161</v>
      </c>
      <c r="AU196" s="16" t="s">
        <v>86</v>
      </c>
    </row>
    <row r="197" spans="1:65" s="2" customFormat="1" ht="16.5" customHeight="1" x14ac:dyDescent="0.2">
      <c r="A197" s="28"/>
      <c r="B197" s="148"/>
      <c r="C197" s="166" t="s">
        <v>281</v>
      </c>
      <c r="D197" s="166" t="s">
        <v>170</v>
      </c>
      <c r="E197" s="167" t="s">
        <v>622</v>
      </c>
      <c r="F197" s="168" t="s">
        <v>623</v>
      </c>
      <c r="G197" s="169" t="s">
        <v>157</v>
      </c>
      <c r="H197" s="170">
        <v>82</v>
      </c>
      <c r="I197" s="285">
        <v>0</v>
      </c>
      <c r="J197" s="172"/>
      <c r="K197" s="171">
        <f>ROUND(P197*H197,2)</f>
        <v>0</v>
      </c>
      <c r="L197" s="168" t="s">
        <v>1</v>
      </c>
      <c r="M197" s="173"/>
      <c r="N197" s="174" t="s">
        <v>1</v>
      </c>
      <c r="O197" s="156" t="s">
        <v>40</v>
      </c>
      <c r="P197" s="157">
        <f>I197+J197</f>
        <v>0</v>
      </c>
      <c r="Q197" s="157">
        <f>ROUND(I197*H197,2)</f>
        <v>0</v>
      </c>
      <c r="R197" s="157">
        <f>ROUND(J197*H197,2)</f>
        <v>0</v>
      </c>
      <c r="S197" s="158">
        <v>0</v>
      </c>
      <c r="T197" s="158">
        <f>S197*H197</f>
        <v>0</v>
      </c>
      <c r="U197" s="158">
        <v>0</v>
      </c>
      <c r="V197" s="158">
        <f>U197*H197</f>
        <v>0</v>
      </c>
      <c r="W197" s="158">
        <v>0</v>
      </c>
      <c r="X197" s="159">
        <f>W197*H197</f>
        <v>0</v>
      </c>
      <c r="Y197" s="28"/>
      <c r="Z197" s="28"/>
      <c r="AA197" s="197" t="str">
        <f t="shared" si="7"/>
        <v/>
      </c>
      <c r="AB197" s="198">
        <f t="shared" si="8"/>
        <v>0</v>
      </c>
      <c r="AC197" s="28"/>
      <c r="AD197" s="28"/>
      <c r="AE197" s="28"/>
      <c r="AR197" s="160" t="s">
        <v>174</v>
      </c>
      <c r="AT197" s="160" t="s">
        <v>170</v>
      </c>
      <c r="AU197" s="160" t="s">
        <v>86</v>
      </c>
      <c r="AY197" s="16" t="s">
        <v>152</v>
      </c>
      <c r="BE197" s="161">
        <f>IF(O197="základní",K197,0)</f>
        <v>0</v>
      </c>
      <c r="BF197" s="161">
        <f>IF(O197="snížená",K197,0)</f>
        <v>0</v>
      </c>
      <c r="BG197" s="161">
        <f>IF(O197="zákl. přenesená",K197,0)</f>
        <v>0</v>
      </c>
      <c r="BH197" s="161">
        <f>IF(O197="sníž. přenesená",K197,0)</f>
        <v>0</v>
      </c>
      <c r="BI197" s="161">
        <f>IF(O197="nulová",K197,0)</f>
        <v>0</v>
      </c>
      <c r="BJ197" s="16" t="s">
        <v>84</v>
      </c>
      <c r="BK197" s="161">
        <f>ROUND(P197*H197,2)</f>
        <v>0</v>
      </c>
      <c r="BL197" s="16" t="s">
        <v>159</v>
      </c>
      <c r="BM197" s="160" t="s">
        <v>624</v>
      </c>
    </row>
    <row r="198" spans="1:65" s="2" customFormat="1" ht="19.5" x14ac:dyDescent="0.2">
      <c r="A198" s="28"/>
      <c r="B198" s="29"/>
      <c r="C198" s="28"/>
      <c r="D198" s="162" t="s">
        <v>161</v>
      </c>
      <c r="E198" s="28"/>
      <c r="F198" s="163" t="s">
        <v>210</v>
      </c>
      <c r="G198" s="28"/>
      <c r="H198" s="28"/>
      <c r="I198" s="28"/>
      <c r="J198" s="28"/>
      <c r="K198" s="28"/>
      <c r="L198" s="28"/>
      <c r="M198" s="29"/>
      <c r="N198" s="164"/>
      <c r="O198" s="165"/>
      <c r="P198" s="54"/>
      <c r="Q198" s="54"/>
      <c r="R198" s="54"/>
      <c r="S198" s="54"/>
      <c r="T198" s="54"/>
      <c r="U198" s="54"/>
      <c r="V198" s="54"/>
      <c r="W198" s="54"/>
      <c r="X198" s="55"/>
      <c r="Y198" s="28"/>
      <c r="Z198" s="28"/>
      <c r="AA198" s="197" t="str">
        <f t="shared" si="7"/>
        <v/>
      </c>
      <c r="AB198" s="198" t="str">
        <f t="shared" si="8"/>
        <v/>
      </c>
      <c r="AC198" s="28"/>
      <c r="AD198" s="28"/>
      <c r="AE198" s="28"/>
      <c r="AT198" s="16" t="s">
        <v>161</v>
      </c>
      <c r="AU198" s="16" t="s">
        <v>86</v>
      </c>
    </row>
    <row r="199" spans="1:65" s="2" customFormat="1" ht="16.5" customHeight="1" x14ac:dyDescent="0.2">
      <c r="A199" s="28"/>
      <c r="B199" s="148"/>
      <c r="C199" s="166" t="s">
        <v>288</v>
      </c>
      <c r="D199" s="166" t="s">
        <v>170</v>
      </c>
      <c r="E199" s="167" t="s">
        <v>625</v>
      </c>
      <c r="F199" s="168" t="s">
        <v>626</v>
      </c>
      <c r="G199" s="169" t="s">
        <v>157</v>
      </c>
      <c r="H199" s="170">
        <v>18</v>
      </c>
      <c r="I199" s="285">
        <v>0</v>
      </c>
      <c r="J199" s="172"/>
      <c r="K199" s="171">
        <f>ROUND(P199*H199,2)</f>
        <v>0</v>
      </c>
      <c r="L199" s="168" t="s">
        <v>1</v>
      </c>
      <c r="M199" s="173"/>
      <c r="N199" s="174" t="s">
        <v>1</v>
      </c>
      <c r="O199" s="156" t="s">
        <v>40</v>
      </c>
      <c r="P199" s="157">
        <f>I199+J199</f>
        <v>0</v>
      </c>
      <c r="Q199" s="157">
        <f>ROUND(I199*H199,2)</f>
        <v>0</v>
      </c>
      <c r="R199" s="157">
        <f>ROUND(J199*H199,2)</f>
        <v>0</v>
      </c>
      <c r="S199" s="158">
        <v>0</v>
      </c>
      <c r="T199" s="158">
        <f>S199*H199</f>
        <v>0</v>
      </c>
      <c r="U199" s="158">
        <v>0</v>
      </c>
      <c r="V199" s="158">
        <f>U199*H199</f>
        <v>0</v>
      </c>
      <c r="W199" s="158">
        <v>0</v>
      </c>
      <c r="X199" s="159">
        <f>W199*H199</f>
        <v>0</v>
      </c>
      <c r="Y199" s="28"/>
      <c r="Z199" s="28"/>
      <c r="AA199" s="197" t="str">
        <f t="shared" si="7"/>
        <v/>
      </c>
      <c r="AB199" s="198">
        <f t="shared" si="8"/>
        <v>0</v>
      </c>
      <c r="AC199" s="28"/>
      <c r="AD199" s="28"/>
      <c r="AE199" s="28"/>
      <c r="AR199" s="160" t="s">
        <v>174</v>
      </c>
      <c r="AT199" s="160" t="s">
        <v>170</v>
      </c>
      <c r="AU199" s="160" t="s">
        <v>86</v>
      </c>
      <c r="AY199" s="16" t="s">
        <v>152</v>
      </c>
      <c r="BE199" s="161">
        <f>IF(O199="základní",K199,0)</f>
        <v>0</v>
      </c>
      <c r="BF199" s="161">
        <f>IF(O199="snížená",K199,0)</f>
        <v>0</v>
      </c>
      <c r="BG199" s="161">
        <f>IF(O199="zákl. přenesená",K199,0)</f>
        <v>0</v>
      </c>
      <c r="BH199" s="161">
        <f>IF(O199="sníž. přenesená",K199,0)</f>
        <v>0</v>
      </c>
      <c r="BI199" s="161">
        <f>IF(O199="nulová",K199,0)</f>
        <v>0</v>
      </c>
      <c r="BJ199" s="16" t="s">
        <v>84</v>
      </c>
      <c r="BK199" s="161">
        <f>ROUND(P199*H199,2)</f>
        <v>0</v>
      </c>
      <c r="BL199" s="16" t="s">
        <v>159</v>
      </c>
      <c r="BM199" s="160" t="s">
        <v>627</v>
      </c>
    </row>
    <row r="200" spans="1:65" s="2" customFormat="1" ht="19.5" x14ac:dyDescent="0.2">
      <c r="A200" s="28"/>
      <c r="B200" s="29"/>
      <c r="C200" s="28"/>
      <c r="D200" s="162" t="s">
        <v>161</v>
      </c>
      <c r="E200" s="28"/>
      <c r="F200" s="163" t="s">
        <v>210</v>
      </c>
      <c r="G200" s="28"/>
      <c r="H200" s="28"/>
      <c r="I200" s="28"/>
      <c r="J200" s="28"/>
      <c r="K200" s="28"/>
      <c r="L200" s="28"/>
      <c r="M200" s="29"/>
      <c r="N200" s="164"/>
      <c r="O200" s="165"/>
      <c r="P200" s="54"/>
      <c r="Q200" s="54"/>
      <c r="R200" s="54"/>
      <c r="S200" s="54"/>
      <c r="T200" s="54"/>
      <c r="U200" s="54"/>
      <c r="V200" s="54"/>
      <c r="W200" s="54"/>
      <c r="X200" s="55"/>
      <c r="Y200" s="28"/>
      <c r="Z200" s="28"/>
      <c r="AA200" s="197" t="str">
        <f t="shared" si="7"/>
        <v/>
      </c>
      <c r="AB200" s="198" t="str">
        <f t="shared" si="8"/>
        <v/>
      </c>
      <c r="AC200" s="28"/>
      <c r="AD200" s="28"/>
      <c r="AE200" s="28"/>
      <c r="AT200" s="16" t="s">
        <v>161</v>
      </c>
      <c r="AU200" s="16" t="s">
        <v>86</v>
      </c>
    </row>
    <row r="201" spans="1:65" s="2" customFormat="1" ht="16.5" customHeight="1" x14ac:dyDescent="0.2">
      <c r="A201" s="28"/>
      <c r="B201" s="148"/>
      <c r="C201" s="166" t="s">
        <v>293</v>
      </c>
      <c r="D201" s="166" t="s">
        <v>170</v>
      </c>
      <c r="E201" s="167" t="s">
        <v>628</v>
      </c>
      <c r="F201" s="168" t="s">
        <v>629</v>
      </c>
      <c r="G201" s="169" t="s">
        <v>157</v>
      </c>
      <c r="H201" s="170">
        <v>58</v>
      </c>
      <c r="I201" s="285">
        <v>0</v>
      </c>
      <c r="J201" s="172"/>
      <c r="K201" s="171">
        <f>ROUND(P201*H201,2)</f>
        <v>0</v>
      </c>
      <c r="L201" s="168" t="s">
        <v>1</v>
      </c>
      <c r="M201" s="173"/>
      <c r="N201" s="174" t="s">
        <v>1</v>
      </c>
      <c r="O201" s="156" t="s">
        <v>40</v>
      </c>
      <c r="P201" s="157">
        <f>I201+J201</f>
        <v>0</v>
      </c>
      <c r="Q201" s="157">
        <f>ROUND(I201*H201,2)</f>
        <v>0</v>
      </c>
      <c r="R201" s="157">
        <f>ROUND(J201*H201,2)</f>
        <v>0</v>
      </c>
      <c r="S201" s="158">
        <v>0</v>
      </c>
      <c r="T201" s="158">
        <f>S201*H201</f>
        <v>0</v>
      </c>
      <c r="U201" s="158">
        <v>0</v>
      </c>
      <c r="V201" s="158">
        <f>U201*H201</f>
        <v>0</v>
      </c>
      <c r="W201" s="158">
        <v>0</v>
      </c>
      <c r="X201" s="159">
        <f>W201*H201</f>
        <v>0</v>
      </c>
      <c r="Y201" s="28"/>
      <c r="Z201" s="28"/>
      <c r="AA201" s="197" t="str">
        <f t="shared" si="7"/>
        <v/>
      </c>
      <c r="AB201" s="198">
        <f t="shared" si="8"/>
        <v>0</v>
      </c>
      <c r="AC201" s="28"/>
      <c r="AD201" s="28"/>
      <c r="AE201" s="28"/>
      <c r="AR201" s="160" t="s">
        <v>174</v>
      </c>
      <c r="AT201" s="160" t="s">
        <v>170</v>
      </c>
      <c r="AU201" s="160" t="s">
        <v>86</v>
      </c>
      <c r="AY201" s="16" t="s">
        <v>152</v>
      </c>
      <c r="BE201" s="161">
        <f>IF(O201="základní",K201,0)</f>
        <v>0</v>
      </c>
      <c r="BF201" s="161">
        <f>IF(O201="snížená",K201,0)</f>
        <v>0</v>
      </c>
      <c r="BG201" s="161">
        <f>IF(O201="zákl. přenesená",K201,0)</f>
        <v>0</v>
      </c>
      <c r="BH201" s="161">
        <f>IF(O201="sníž. přenesená",K201,0)</f>
        <v>0</v>
      </c>
      <c r="BI201" s="161">
        <f>IF(O201="nulová",K201,0)</f>
        <v>0</v>
      </c>
      <c r="BJ201" s="16" t="s">
        <v>84</v>
      </c>
      <c r="BK201" s="161">
        <f>ROUND(P201*H201,2)</f>
        <v>0</v>
      </c>
      <c r="BL201" s="16" t="s">
        <v>159</v>
      </c>
      <c r="BM201" s="160" t="s">
        <v>630</v>
      </c>
    </row>
    <row r="202" spans="1:65" s="2" customFormat="1" ht="19.5" x14ac:dyDescent="0.2">
      <c r="A202" s="28"/>
      <c r="B202" s="29"/>
      <c r="C202" s="28"/>
      <c r="D202" s="162" t="s">
        <v>161</v>
      </c>
      <c r="E202" s="28"/>
      <c r="F202" s="163" t="s">
        <v>210</v>
      </c>
      <c r="G202" s="28"/>
      <c r="H202" s="28"/>
      <c r="I202" s="28"/>
      <c r="J202" s="28"/>
      <c r="K202" s="28"/>
      <c r="L202" s="28"/>
      <c r="M202" s="29"/>
      <c r="N202" s="164"/>
      <c r="O202" s="165"/>
      <c r="P202" s="54"/>
      <c r="Q202" s="54"/>
      <c r="R202" s="54"/>
      <c r="S202" s="54"/>
      <c r="T202" s="54"/>
      <c r="U202" s="54"/>
      <c r="V202" s="54"/>
      <c r="W202" s="54"/>
      <c r="X202" s="55"/>
      <c r="Y202" s="28"/>
      <c r="Z202" s="28"/>
      <c r="AA202" s="197" t="str">
        <f t="shared" si="7"/>
        <v/>
      </c>
      <c r="AB202" s="198" t="str">
        <f t="shared" si="8"/>
        <v/>
      </c>
      <c r="AC202" s="28"/>
      <c r="AD202" s="28"/>
      <c r="AE202" s="28"/>
      <c r="AT202" s="16" t="s">
        <v>161</v>
      </c>
      <c r="AU202" s="16" t="s">
        <v>86</v>
      </c>
    </row>
    <row r="203" spans="1:65" s="2" customFormat="1" ht="16.5" customHeight="1" x14ac:dyDescent="0.2">
      <c r="A203" s="28"/>
      <c r="B203" s="148"/>
      <c r="C203" s="166" t="s">
        <v>297</v>
      </c>
      <c r="D203" s="166" t="s">
        <v>170</v>
      </c>
      <c r="E203" s="167" t="s">
        <v>631</v>
      </c>
      <c r="F203" s="168" t="s">
        <v>632</v>
      </c>
      <c r="G203" s="169" t="s">
        <v>157</v>
      </c>
      <c r="H203" s="170">
        <v>103</v>
      </c>
      <c r="I203" s="285">
        <v>0</v>
      </c>
      <c r="J203" s="172"/>
      <c r="K203" s="171">
        <f>ROUND(P203*H203,2)</f>
        <v>0</v>
      </c>
      <c r="L203" s="168" t="s">
        <v>1</v>
      </c>
      <c r="M203" s="173"/>
      <c r="N203" s="174" t="s">
        <v>1</v>
      </c>
      <c r="O203" s="156" t="s">
        <v>40</v>
      </c>
      <c r="P203" s="157">
        <f>I203+J203</f>
        <v>0</v>
      </c>
      <c r="Q203" s="157">
        <f>ROUND(I203*H203,2)</f>
        <v>0</v>
      </c>
      <c r="R203" s="157">
        <f>ROUND(J203*H203,2)</f>
        <v>0</v>
      </c>
      <c r="S203" s="158">
        <v>0</v>
      </c>
      <c r="T203" s="158">
        <f>S203*H203</f>
        <v>0</v>
      </c>
      <c r="U203" s="158">
        <v>0</v>
      </c>
      <c r="V203" s="158">
        <f>U203*H203</f>
        <v>0</v>
      </c>
      <c r="W203" s="158">
        <v>0</v>
      </c>
      <c r="X203" s="159">
        <f>W203*H203</f>
        <v>0</v>
      </c>
      <c r="Y203" s="28"/>
      <c r="Z203" s="28"/>
      <c r="AA203" s="197" t="str">
        <f t="shared" si="7"/>
        <v/>
      </c>
      <c r="AB203" s="198">
        <f t="shared" si="8"/>
        <v>0</v>
      </c>
      <c r="AC203" s="28"/>
      <c r="AD203" s="28"/>
      <c r="AE203" s="28"/>
      <c r="AR203" s="160" t="s">
        <v>174</v>
      </c>
      <c r="AT203" s="160" t="s">
        <v>170</v>
      </c>
      <c r="AU203" s="160" t="s">
        <v>86</v>
      </c>
      <c r="AY203" s="16" t="s">
        <v>152</v>
      </c>
      <c r="BE203" s="161">
        <f>IF(O203="základní",K203,0)</f>
        <v>0</v>
      </c>
      <c r="BF203" s="161">
        <f>IF(O203="snížená",K203,0)</f>
        <v>0</v>
      </c>
      <c r="BG203" s="161">
        <f>IF(O203="zákl. přenesená",K203,0)</f>
        <v>0</v>
      </c>
      <c r="BH203" s="161">
        <f>IF(O203="sníž. přenesená",K203,0)</f>
        <v>0</v>
      </c>
      <c r="BI203" s="161">
        <f>IF(O203="nulová",K203,0)</f>
        <v>0</v>
      </c>
      <c r="BJ203" s="16" t="s">
        <v>84</v>
      </c>
      <c r="BK203" s="161">
        <f>ROUND(P203*H203,2)</f>
        <v>0</v>
      </c>
      <c r="BL203" s="16" t="s">
        <v>159</v>
      </c>
      <c r="BM203" s="160" t="s">
        <v>633</v>
      </c>
    </row>
    <row r="204" spans="1:65" s="2" customFormat="1" ht="19.5" x14ac:dyDescent="0.2">
      <c r="A204" s="28"/>
      <c r="B204" s="29"/>
      <c r="C204" s="28"/>
      <c r="D204" s="162" t="s">
        <v>161</v>
      </c>
      <c r="E204" s="28"/>
      <c r="F204" s="163" t="s">
        <v>210</v>
      </c>
      <c r="G204" s="28"/>
      <c r="H204" s="28"/>
      <c r="I204" s="28"/>
      <c r="J204" s="28"/>
      <c r="K204" s="28"/>
      <c r="L204" s="28"/>
      <c r="M204" s="29"/>
      <c r="N204" s="164"/>
      <c r="O204" s="165"/>
      <c r="P204" s="54"/>
      <c r="Q204" s="54"/>
      <c r="R204" s="54"/>
      <c r="S204" s="54"/>
      <c r="T204" s="54"/>
      <c r="U204" s="54"/>
      <c r="V204" s="54"/>
      <c r="W204" s="54"/>
      <c r="X204" s="55"/>
      <c r="Y204" s="28"/>
      <c r="Z204" s="28"/>
      <c r="AA204" s="197" t="str">
        <f t="shared" si="7"/>
        <v/>
      </c>
      <c r="AB204" s="198" t="str">
        <f t="shared" si="8"/>
        <v/>
      </c>
      <c r="AC204" s="28"/>
      <c r="AD204" s="28"/>
      <c r="AE204" s="28"/>
      <c r="AT204" s="16" t="s">
        <v>161</v>
      </c>
      <c r="AU204" s="16" t="s">
        <v>86</v>
      </c>
    </row>
    <row r="205" spans="1:65" s="2" customFormat="1" ht="16.5" customHeight="1" x14ac:dyDescent="0.2">
      <c r="A205" s="28"/>
      <c r="B205" s="148"/>
      <c r="C205" s="166" t="s">
        <v>301</v>
      </c>
      <c r="D205" s="166" t="s">
        <v>170</v>
      </c>
      <c r="E205" s="167" t="s">
        <v>634</v>
      </c>
      <c r="F205" s="168" t="s">
        <v>635</v>
      </c>
      <c r="G205" s="169" t="s">
        <v>157</v>
      </c>
      <c r="H205" s="170">
        <v>113</v>
      </c>
      <c r="I205" s="285">
        <v>0</v>
      </c>
      <c r="J205" s="172"/>
      <c r="K205" s="171">
        <f>ROUND(P205*H205,2)</f>
        <v>0</v>
      </c>
      <c r="L205" s="168" t="s">
        <v>1</v>
      </c>
      <c r="M205" s="173"/>
      <c r="N205" s="174" t="s">
        <v>1</v>
      </c>
      <c r="O205" s="156" t="s">
        <v>40</v>
      </c>
      <c r="P205" s="157">
        <f>I205+J205</f>
        <v>0</v>
      </c>
      <c r="Q205" s="157">
        <f>ROUND(I205*H205,2)</f>
        <v>0</v>
      </c>
      <c r="R205" s="157">
        <f>ROUND(J205*H205,2)</f>
        <v>0</v>
      </c>
      <c r="S205" s="158">
        <v>0</v>
      </c>
      <c r="T205" s="158">
        <f>S205*H205</f>
        <v>0</v>
      </c>
      <c r="U205" s="158">
        <v>0</v>
      </c>
      <c r="V205" s="158">
        <f>U205*H205</f>
        <v>0</v>
      </c>
      <c r="W205" s="158">
        <v>0</v>
      </c>
      <c r="X205" s="159">
        <f>W205*H205</f>
        <v>0</v>
      </c>
      <c r="Y205" s="28"/>
      <c r="Z205" s="28"/>
      <c r="AA205" s="197" t="str">
        <f t="shared" si="7"/>
        <v/>
      </c>
      <c r="AB205" s="198">
        <f t="shared" si="8"/>
        <v>0</v>
      </c>
      <c r="AC205" s="28"/>
      <c r="AD205" s="28"/>
      <c r="AE205" s="28"/>
      <c r="AR205" s="160" t="s">
        <v>174</v>
      </c>
      <c r="AT205" s="160" t="s">
        <v>170</v>
      </c>
      <c r="AU205" s="160" t="s">
        <v>86</v>
      </c>
      <c r="AY205" s="16" t="s">
        <v>152</v>
      </c>
      <c r="BE205" s="161">
        <f>IF(O205="základní",K205,0)</f>
        <v>0</v>
      </c>
      <c r="BF205" s="161">
        <f>IF(O205="snížená",K205,0)</f>
        <v>0</v>
      </c>
      <c r="BG205" s="161">
        <f>IF(O205="zákl. přenesená",K205,0)</f>
        <v>0</v>
      </c>
      <c r="BH205" s="161">
        <f>IF(O205="sníž. přenesená",K205,0)</f>
        <v>0</v>
      </c>
      <c r="BI205" s="161">
        <f>IF(O205="nulová",K205,0)</f>
        <v>0</v>
      </c>
      <c r="BJ205" s="16" t="s">
        <v>84</v>
      </c>
      <c r="BK205" s="161">
        <f>ROUND(P205*H205,2)</f>
        <v>0</v>
      </c>
      <c r="BL205" s="16" t="s">
        <v>159</v>
      </c>
      <c r="BM205" s="160" t="s">
        <v>636</v>
      </c>
    </row>
    <row r="206" spans="1:65" s="2" customFormat="1" ht="19.5" x14ac:dyDescent="0.2">
      <c r="A206" s="28"/>
      <c r="B206" s="29"/>
      <c r="C206" s="28"/>
      <c r="D206" s="162" t="s">
        <v>161</v>
      </c>
      <c r="E206" s="28"/>
      <c r="F206" s="163" t="s">
        <v>210</v>
      </c>
      <c r="G206" s="28"/>
      <c r="H206" s="28"/>
      <c r="I206" s="28"/>
      <c r="J206" s="28"/>
      <c r="K206" s="28"/>
      <c r="L206" s="28"/>
      <c r="M206" s="29"/>
      <c r="N206" s="164"/>
      <c r="O206" s="165"/>
      <c r="P206" s="54"/>
      <c r="Q206" s="54"/>
      <c r="R206" s="54"/>
      <c r="S206" s="54"/>
      <c r="T206" s="54"/>
      <c r="U206" s="54"/>
      <c r="V206" s="54"/>
      <c r="W206" s="54"/>
      <c r="X206" s="55"/>
      <c r="Y206" s="28"/>
      <c r="Z206" s="28"/>
      <c r="AA206" s="197" t="str">
        <f t="shared" si="7"/>
        <v/>
      </c>
      <c r="AB206" s="198" t="str">
        <f t="shared" si="8"/>
        <v/>
      </c>
      <c r="AC206" s="28"/>
      <c r="AD206" s="28"/>
      <c r="AE206" s="28"/>
      <c r="AT206" s="16" t="s">
        <v>161</v>
      </c>
      <c r="AU206" s="16" t="s">
        <v>86</v>
      </c>
    </row>
    <row r="207" spans="1:65" s="2" customFormat="1" ht="16.5" customHeight="1" x14ac:dyDescent="0.2">
      <c r="A207" s="28"/>
      <c r="B207" s="148"/>
      <c r="C207" s="166" t="s">
        <v>305</v>
      </c>
      <c r="D207" s="166" t="s">
        <v>170</v>
      </c>
      <c r="E207" s="167" t="s">
        <v>637</v>
      </c>
      <c r="F207" s="168" t="s">
        <v>638</v>
      </c>
      <c r="G207" s="169" t="s">
        <v>157</v>
      </c>
      <c r="H207" s="170">
        <v>132</v>
      </c>
      <c r="I207" s="285">
        <v>0</v>
      </c>
      <c r="J207" s="172"/>
      <c r="K207" s="171">
        <f>ROUND(P207*H207,2)</f>
        <v>0</v>
      </c>
      <c r="L207" s="168" t="s">
        <v>1</v>
      </c>
      <c r="M207" s="173"/>
      <c r="N207" s="174" t="s">
        <v>1</v>
      </c>
      <c r="O207" s="156" t="s">
        <v>40</v>
      </c>
      <c r="P207" s="157">
        <f>I207+J207</f>
        <v>0</v>
      </c>
      <c r="Q207" s="157">
        <f>ROUND(I207*H207,2)</f>
        <v>0</v>
      </c>
      <c r="R207" s="157">
        <f>ROUND(J207*H207,2)</f>
        <v>0</v>
      </c>
      <c r="S207" s="158">
        <v>0</v>
      </c>
      <c r="T207" s="158">
        <f>S207*H207</f>
        <v>0</v>
      </c>
      <c r="U207" s="158">
        <v>0</v>
      </c>
      <c r="V207" s="158">
        <f>U207*H207</f>
        <v>0</v>
      </c>
      <c r="W207" s="158">
        <v>0</v>
      </c>
      <c r="X207" s="159">
        <f>W207*H207</f>
        <v>0</v>
      </c>
      <c r="Y207" s="28"/>
      <c r="Z207" s="28"/>
      <c r="AA207" s="197" t="str">
        <f t="shared" si="7"/>
        <v/>
      </c>
      <c r="AB207" s="198">
        <f t="shared" si="8"/>
        <v>0</v>
      </c>
      <c r="AC207" s="28"/>
      <c r="AD207" s="28"/>
      <c r="AE207" s="28"/>
      <c r="AR207" s="160" t="s">
        <v>174</v>
      </c>
      <c r="AT207" s="160" t="s">
        <v>170</v>
      </c>
      <c r="AU207" s="160" t="s">
        <v>86</v>
      </c>
      <c r="AY207" s="16" t="s">
        <v>152</v>
      </c>
      <c r="BE207" s="161">
        <f>IF(O207="základní",K207,0)</f>
        <v>0</v>
      </c>
      <c r="BF207" s="161">
        <f>IF(O207="snížená",K207,0)</f>
        <v>0</v>
      </c>
      <c r="BG207" s="161">
        <f>IF(O207="zákl. přenesená",K207,0)</f>
        <v>0</v>
      </c>
      <c r="BH207" s="161">
        <f>IF(O207="sníž. přenesená",K207,0)</f>
        <v>0</v>
      </c>
      <c r="BI207" s="161">
        <f>IF(O207="nulová",K207,0)</f>
        <v>0</v>
      </c>
      <c r="BJ207" s="16" t="s">
        <v>84</v>
      </c>
      <c r="BK207" s="161">
        <f>ROUND(P207*H207,2)</f>
        <v>0</v>
      </c>
      <c r="BL207" s="16" t="s">
        <v>159</v>
      </c>
      <c r="BM207" s="160" t="s">
        <v>639</v>
      </c>
    </row>
    <row r="208" spans="1:65" s="2" customFormat="1" ht="19.5" x14ac:dyDescent="0.2">
      <c r="A208" s="28"/>
      <c r="B208" s="29"/>
      <c r="C208" s="28"/>
      <c r="D208" s="162" t="s">
        <v>161</v>
      </c>
      <c r="E208" s="28"/>
      <c r="F208" s="163" t="s">
        <v>210</v>
      </c>
      <c r="G208" s="28"/>
      <c r="H208" s="28"/>
      <c r="I208" s="28"/>
      <c r="J208" s="28"/>
      <c r="K208" s="28"/>
      <c r="L208" s="28"/>
      <c r="M208" s="29"/>
      <c r="N208" s="164"/>
      <c r="O208" s="165"/>
      <c r="P208" s="54"/>
      <c r="Q208" s="54"/>
      <c r="R208" s="54"/>
      <c r="S208" s="54"/>
      <c r="T208" s="54"/>
      <c r="U208" s="54"/>
      <c r="V208" s="54"/>
      <c r="W208" s="54"/>
      <c r="X208" s="55"/>
      <c r="Y208" s="28"/>
      <c r="Z208" s="28"/>
      <c r="AA208" s="197" t="str">
        <f t="shared" si="7"/>
        <v/>
      </c>
      <c r="AB208" s="198" t="str">
        <f t="shared" si="8"/>
        <v/>
      </c>
      <c r="AC208" s="28"/>
      <c r="AD208" s="28"/>
      <c r="AE208" s="28"/>
      <c r="AT208" s="16" t="s">
        <v>161</v>
      </c>
      <c r="AU208" s="16" t="s">
        <v>86</v>
      </c>
    </row>
    <row r="209" spans="1:65" s="2" customFormat="1" ht="16.5" customHeight="1" x14ac:dyDescent="0.2">
      <c r="A209" s="28"/>
      <c r="B209" s="148"/>
      <c r="C209" s="166" t="s">
        <v>309</v>
      </c>
      <c r="D209" s="166" t="s">
        <v>170</v>
      </c>
      <c r="E209" s="167" t="s">
        <v>640</v>
      </c>
      <c r="F209" s="168" t="s">
        <v>641</v>
      </c>
      <c r="G209" s="169" t="s">
        <v>157</v>
      </c>
      <c r="H209" s="170">
        <v>43</v>
      </c>
      <c r="I209" s="285">
        <v>0</v>
      </c>
      <c r="J209" s="172"/>
      <c r="K209" s="171">
        <f>ROUND(P209*H209,2)</f>
        <v>0</v>
      </c>
      <c r="L209" s="168" t="s">
        <v>1</v>
      </c>
      <c r="M209" s="173"/>
      <c r="N209" s="174" t="s">
        <v>1</v>
      </c>
      <c r="O209" s="156" t="s">
        <v>40</v>
      </c>
      <c r="P209" s="157">
        <f>I209+J209</f>
        <v>0</v>
      </c>
      <c r="Q209" s="157">
        <f>ROUND(I209*H209,2)</f>
        <v>0</v>
      </c>
      <c r="R209" s="157">
        <f>ROUND(J209*H209,2)</f>
        <v>0</v>
      </c>
      <c r="S209" s="158">
        <v>0</v>
      </c>
      <c r="T209" s="158">
        <f>S209*H209</f>
        <v>0</v>
      </c>
      <c r="U209" s="158">
        <v>0</v>
      </c>
      <c r="V209" s="158">
        <f>U209*H209</f>
        <v>0</v>
      </c>
      <c r="W209" s="158">
        <v>0</v>
      </c>
      <c r="X209" s="159">
        <f>W209*H209</f>
        <v>0</v>
      </c>
      <c r="Y209" s="28"/>
      <c r="Z209" s="28"/>
      <c r="AA209" s="197" t="str">
        <f t="shared" si="7"/>
        <v/>
      </c>
      <c r="AB209" s="198">
        <f t="shared" si="8"/>
        <v>0</v>
      </c>
      <c r="AC209" s="28"/>
      <c r="AD209" s="28"/>
      <c r="AE209" s="28"/>
      <c r="AR209" s="160" t="s">
        <v>174</v>
      </c>
      <c r="AT209" s="160" t="s">
        <v>170</v>
      </c>
      <c r="AU209" s="160" t="s">
        <v>86</v>
      </c>
      <c r="AY209" s="16" t="s">
        <v>152</v>
      </c>
      <c r="BE209" s="161">
        <f>IF(O209="základní",K209,0)</f>
        <v>0</v>
      </c>
      <c r="BF209" s="161">
        <f>IF(O209="snížená",K209,0)</f>
        <v>0</v>
      </c>
      <c r="BG209" s="161">
        <f>IF(O209="zákl. přenesená",K209,0)</f>
        <v>0</v>
      </c>
      <c r="BH209" s="161">
        <f>IF(O209="sníž. přenesená",K209,0)</f>
        <v>0</v>
      </c>
      <c r="BI209" s="161">
        <f>IF(O209="nulová",K209,0)</f>
        <v>0</v>
      </c>
      <c r="BJ209" s="16" t="s">
        <v>84</v>
      </c>
      <c r="BK209" s="161">
        <f>ROUND(P209*H209,2)</f>
        <v>0</v>
      </c>
      <c r="BL209" s="16" t="s">
        <v>159</v>
      </c>
      <c r="BM209" s="160" t="s">
        <v>642</v>
      </c>
    </row>
    <row r="210" spans="1:65" s="2" customFormat="1" ht="19.5" x14ac:dyDescent="0.2">
      <c r="A210" s="28"/>
      <c r="B210" s="29"/>
      <c r="C210" s="28"/>
      <c r="D210" s="162" t="s">
        <v>161</v>
      </c>
      <c r="E210" s="28"/>
      <c r="F210" s="163" t="s">
        <v>210</v>
      </c>
      <c r="G210" s="28"/>
      <c r="H210" s="28"/>
      <c r="I210" s="28"/>
      <c r="J210" s="28"/>
      <c r="K210" s="28"/>
      <c r="L210" s="28"/>
      <c r="M210" s="29"/>
      <c r="N210" s="164"/>
      <c r="O210" s="165"/>
      <c r="P210" s="54"/>
      <c r="Q210" s="54"/>
      <c r="R210" s="54"/>
      <c r="S210" s="54"/>
      <c r="T210" s="54"/>
      <c r="U210" s="54"/>
      <c r="V210" s="54"/>
      <c r="W210" s="54"/>
      <c r="X210" s="55"/>
      <c r="Y210" s="28"/>
      <c r="Z210" s="28"/>
      <c r="AA210" s="197" t="str">
        <f t="shared" si="7"/>
        <v/>
      </c>
      <c r="AB210" s="198" t="str">
        <f t="shared" si="8"/>
        <v/>
      </c>
      <c r="AC210" s="28"/>
      <c r="AD210" s="28"/>
      <c r="AE210" s="28"/>
      <c r="AT210" s="16" t="s">
        <v>161</v>
      </c>
      <c r="AU210" s="16" t="s">
        <v>86</v>
      </c>
    </row>
    <row r="211" spans="1:65" s="2" customFormat="1" ht="16.5" customHeight="1" x14ac:dyDescent="0.2">
      <c r="A211" s="28"/>
      <c r="B211" s="148"/>
      <c r="C211" s="166" t="s">
        <v>313</v>
      </c>
      <c r="D211" s="166" t="s">
        <v>170</v>
      </c>
      <c r="E211" s="167" t="s">
        <v>643</v>
      </c>
      <c r="F211" s="168" t="s">
        <v>644</v>
      </c>
      <c r="G211" s="169" t="s">
        <v>157</v>
      </c>
      <c r="H211" s="170">
        <v>69</v>
      </c>
      <c r="I211" s="285">
        <v>0</v>
      </c>
      <c r="J211" s="172"/>
      <c r="K211" s="171">
        <f>ROUND(P211*H211,2)</f>
        <v>0</v>
      </c>
      <c r="L211" s="168" t="s">
        <v>1</v>
      </c>
      <c r="M211" s="173"/>
      <c r="N211" s="174" t="s">
        <v>1</v>
      </c>
      <c r="O211" s="156" t="s">
        <v>40</v>
      </c>
      <c r="P211" s="157">
        <f>I211+J211</f>
        <v>0</v>
      </c>
      <c r="Q211" s="157">
        <f>ROUND(I211*H211,2)</f>
        <v>0</v>
      </c>
      <c r="R211" s="157">
        <f>ROUND(J211*H211,2)</f>
        <v>0</v>
      </c>
      <c r="S211" s="158">
        <v>0</v>
      </c>
      <c r="T211" s="158">
        <f>S211*H211</f>
        <v>0</v>
      </c>
      <c r="U211" s="158">
        <v>0</v>
      </c>
      <c r="V211" s="158">
        <f>U211*H211</f>
        <v>0</v>
      </c>
      <c r="W211" s="158">
        <v>0</v>
      </c>
      <c r="X211" s="159">
        <f>W211*H211</f>
        <v>0</v>
      </c>
      <c r="Y211" s="28"/>
      <c r="Z211" s="28"/>
      <c r="AA211" s="197" t="str">
        <f t="shared" si="7"/>
        <v/>
      </c>
      <c r="AB211" s="198">
        <f t="shared" si="8"/>
        <v>0</v>
      </c>
      <c r="AC211" s="28"/>
      <c r="AD211" s="28"/>
      <c r="AE211" s="28"/>
      <c r="AR211" s="160" t="s">
        <v>174</v>
      </c>
      <c r="AT211" s="160" t="s">
        <v>170</v>
      </c>
      <c r="AU211" s="160" t="s">
        <v>86</v>
      </c>
      <c r="AY211" s="16" t="s">
        <v>152</v>
      </c>
      <c r="BE211" s="161">
        <f>IF(O211="základní",K211,0)</f>
        <v>0</v>
      </c>
      <c r="BF211" s="161">
        <f>IF(O211="snížená",K211,0)</f>
        <v>0</v>
      </c>
      <c r="BG211" s="161">
        <f>IF(O211="zákl. přenesená",K211,0)</f>
        <v>0</v>
      </c>
      <c r="BH211" s="161">
        <f>IF(O211="sníž. přenesená",K211,0)</f>
        <v>0</v>
      </c>
      <c r="BI211" s="161">
        <f>IF(O211="nulová",K211,0)</f>
        <v>0</v>
      </c>
      <c r="BJ211" s="16" t="s">
        <v>84</v>
      </c>
      <c r="BK211" s="161">
        <f>ROUND(P211*H211,2)</f>
        <v>0</v>
      </c>
      <c r="BL211" s="16" t="s">
        <v>159</v>
      </c>
      <c r="BM211" s="160" t="s">
        <v>645</v>
      </c>
    </row>
    <row r="212" spans="1:65" s="2" customFormat="1" ht="19.5" x14ac:dyDescent="0.2">
      <c r="A212" s="28"/>
      <c r="B212" s="29"/>
      <c r="C212" s="28"/>
      <c r="D212" s="162" t="s">
        <v>161</v>
      </c>
      <c r="E212" s="28"/>
      <c r="F212" s="163" t="s">
        <v>210</v>
      </c>
      <c r="G212" s="28"/>
      <c r="H212" s="28"/>
      <c r="I212" s="28"/>
      <c r="J212" s="28"/>
      <c r="K212" s="28"/>
      <c r="L212" s="28"/>
      <c r="M212" s="29"/>
      <c r="N212" s="164"/>
      <c r="O212" s="165"/>
      <c r="P212" s="54"/>
      <c r="Q212" s="54"/>
      <c r="R212" s="54"/>
      <c r="S212" s="54"/>
      <c r="T212" s="54"/>
      <c r="U212" s="54"/>
      <c r="V212" s="54"/>
      <c r="W212" s="54"/>
      <c r="X212" s="55"/>
      <c r="Y212" s="28"/>
      <c r="Z212" s="28"/>
      <c r="AA212" s="197" t="str">
        <f t="shared" si="7"/>
        <v/>
      </c>
      <c r="AB212" s="198" t="str">
        <f t="shared" si="8"/>
        <v/>
      </c>
      <c r="AC212" s="28"/>
      <c r="AD212" s="28"/>
      <c r="AE212" s="28"/>
      <c r="AT212" s="16" t="s">
        <v>161</v>
      </c>
      <c r="AU212" s="16" t="s">
        <v>86</v>
      </c>
    </row>
    <row r="213" spans="1:65" s="2" customFormat="1" ht="16.5" customHeight="1" x14ac:dyDescent="0.2">
      <c r="A213" s="28"/>
      <c r="B213" s="148"/>
      <c r="C213" s="166" t="s">
        <v>317</v>
      </c>
      <c r="D213" s="166" t="s">
        <v>170</v>
      </c>
      <c r="E213" s="167" t="s">
        <v>646</v>
      </c>
      <c r="F213" s="168" t="s">
        <v>647</v>
      </c>
      <c r="G213" s="169" t="s">
        <v>157</v>
      </c>
      <c r="H213" s="170">
        <v>170</v>
      </c>
      <c r="I213" s="285">
        <v>0</v>
      </c>
      <c r="J213" s="172"/>
      <c r="K213" s="171">
        <f>ROUND(P213*H213,2)</f>
        <v>0</v>
      </c>
      <c r="L213" s="168" t="s">
        <v>1</v>
      </c>
      <c r="M213" s="173"/>
      <c r="N213" s="174" t="s">
        <v>1</v>
      </c>
      <c r="O213" s="156" t="s">
        <v>40</v>
      </c>
      <c r="P213" s="157">
        <f>I213+J213</f>
        <v>0</v>
      </c>
      <c r="Q213" s="157">
        <f>ROUND(I213*H213,2)</f>
        <v>0</v>
      </c>
      <c r="R213" s="157">
        <f>ROUND(J213*H213,2)</f>
        <v>0</v>
      </c>
      <c r="S213" s="158">
        <v>0</v>
      </c>
      <c r="T213" s="158">
        <f>S213*H213</f>
        <v>0</v>
      </c>
      <c r="U213" s="158">
        <v>0</v>
      </c>
      <c r="V213" s="158">
        <f>U213*H213</f>
        <v>0</v>
      </c>
      <c r="W213" s="158">
        <v>0</v>
      </c>
      <c r="X213" s="159">
        <f>W213*H213</f>
        <v>0</v>
      </c>
      <c r="Y213" s="28"/>
      <c r="Z213" s="28"/>
      <c r="AA213" s="197" t="str">
        <f t="shared" si="7"/>
        <v/>
      </c>
      <c r="AB213" s="198">
        <f t="shared" si="8"/>
        <v>0</v>
      </c>
      <c r="AC213" s="28"/>
      <c r="AD213" s="28"/>
      <c r="AE213" s="28"/>
      <c r="AR213" s="160" t="s">
        <v>174</v>
      </c>
      <c r="AT213" s="160" t="s">
        <v>170</v>
      </c>
      <c r="AU213" s="160" t="s">
        <v>86</v>
      </c>
      <c r="AY213" s="16" t="s">
        <v>152</v>
      </c>
      <c r="BE213" s="161">
        <f>IF(O213="základní",K213,0)</f>
        <v>0</v>
      </c>
      <c r="BF213" s="161">
        <f>IF(O213="snížená",K213,0)</f>
        <v>0</v>
      </c>
      <c r="BG213" s="161">
        <f>IF(O213="zákl. přenesená",K213,0)</f>
        <v>0</v>
      </c>
      <c r="BH213" s="161">
        <f>IF(O213="sníž. přenesená",K213,0)</f>
        <v>0</v>
      </c>
      <c r="BI213" s="161">
        <f>IF(O213="nulová",K213,0)</f>
        <v>0</v>
      </c>
      <c r="BJ213" s="16" t="s">
        <v>84</v>
      </c>
      <c r="BK213" s="161">
        <f>ROUND(P213*H213,2)</f>
        <v>0</v>
      </c>
      <c r="BL213" s="16" t="s">
        <v>159</v>
      </c>
      <c r="BM213" s="160" t="s">
        <v>648</v>
      </c>
    </row>
    <row r="214" spans="1:65" s="2" customFormat="1" ht="19.5" x14ac:dyDescent="0.2">
      <c r="A214" s="28"/>
      <c r="B214" s="29"/>
      <c r="C214" s="28"/>
      <c r="D214" s="162" t="s">
        <v>161</v>
      </c>
      <c r="E214" s="28"/>
      <c r="F214" s="163" t="s">
        <v>210</v>
      </c>
      <c r="G214" s="28"/>
      <c r="H214" s="28"/>
      <c r="I214" s="28"/>
      <c r="J214" s="28"/>
      <c r="K214" s="28"/>
      <c r="L214" s="28"/>
      <c r="M214" s="29"/>
      <c r="N214" s="164"/>
      <c r="O214" s="165"/>
      <c r="P214" s="54"/>
      <c r="Q214" s="54"/>
      <c r="R214" s="54"/>
      <c r="S214" s="54"/>
      <c r="T214" s="54"/>
      <c r="U214" s="54"/>
      <c r="V214" s="54"/>
      <c r="W214" s="54"/>
      <c r="X214" s="55"/>
      <c r="Y214" s="28"/>
      <c r="Z214" s="28"/>
      <c r="AA214" s="197" t="str">
        <f t="shared" si="7"/>
        <v/>
      </c>
      <c r="AB214" s="198" t="str">
        <f t="shared" si="8"/>
        <v/>
      </c>
      <c r="AC214" s="28"/>
      <c r="AD214" s="28"/>
      <c r="AE214" s="28"/>
      <c r="AT214" s="16" t="s">
        <v>161</v>
      </c>
      <c r="AU214" s="16" t="s">
        <v>86</v>
      </c>
    </row>
    <row r="215" spans="1:65" s="2" customFormat="1" ht="16.5" customHeight="1" x14ac:dyDescent="0.2">
      <c r="A215" s="28"/>
      <c r="B215" s="148"/>
      <c r="C215" s="166" t="s">
        <v>321</v>
      </c>
      <c r="D215" s="166" t="s">
        <v>170</v>
      </c>
      <c r="E215" s="167" t="s">
        <v>646</v>
      </c>
      <c r="F215" s="168" t="s">
        <v>647</v>
      </c>
      <c r="G215" s="169" t="s">
        <v>157</v>
      </c>
      <c r="H215" s="170">
        <v>50</v>
      </c>
      <c r="I215" s="285">
        <v>0</v>
      </c>
      <c r="J215" s="172"/>
      <c r="K215" s="171">
        <f>ROUND(P215*H215,2)</f>
        <v>0</v>
      </c>
      <c r="L215" s="168" t="s">
        <v>1</v>
      </c>
      <c r="M215" s="173"/>
      <c r="N215" s="174" t="s">
        <v>1</v>
      </c>
      <c r="O215" s="156" t="s">
        <v>40</v>
      </c>
      <c r="P215" s="157">
        <f>I215+J215</f>
        <v>0</v>
      </c>
      <c r="Q215" s="157">
        <f>ROUND(I215*H215,2)</f>
        <v>0</v>
      </c>
      <c r="R215" s="157">
        <f>ROUND(J215*H215,2)</f>
        <v>0</v>
      </c>
      <c r="S215" s="158">
        <v>0</v>
      </c>
      <c r="T215" s="158">
        <f>S215*H215</f>
        <v>0</v>
      </c>
      <c r="U215" s="158">
        <v>0</v>
      </c>
      <c r="V215" s="158">
        <f>U215*H215</f>
        <v>0</v>
      </c>
      <c r="W215" s="158">
        <v>0</v>
      </c>
      <c r="X215" s="159">
        <f>W215*H215</f>
        <v>0</v>
      </c>
      <c r="Y215" s="28"/>
      <c r="Z215" s="28"/>
      <c r="AA215" s="197">
        <f t="shared" si="7"/>
        <v>0</v>
      </c>
      <c r="AB215" s="198" t="str">
        <f t="shared" si="8"/>
        <v/>
      </c>
      <c r="AC215" s="28"/>
      <c r="AD215" s="28"/>
      <c r="AE215" s="28"/>
      <c r="AR215" s="160" t="s">
        <v>174</v>
      </c>
      <c r="AT215" s="160" t="s">
        <v>170</v>
      </c>
      <c r="AU215" s="160" t="s">
        <v>86</v>
      </c>
      <c r="AY215" s="16" t="s">
        <v>152</v>
      </c>
      <c r="BE215" s="161">
        <f>IF(O215="základní",K215,0)</f>
        <v>0</v>
      </c>
      <c r="BF215" s="161">
        <f>IF(O215="snížená",K215,0)</f>
        <v>0</v>
      </c>
      <c r="BG215" s="161">
        <f>IF(O215="zákl. přenesená",K215,0)</f>
        <v>0</v>
      </c>
      <c r="BH215" s="161">
        <f>IF(O215="sníž. přenesená",K215,0)</f>
        <v>0</v>
      </c>
      <c r="BI215" s="161">
        <f>IF(O215="nulová",K215,0)</f>
        <v>0</v>
      </c>
      <c r="BJ215" s="16" t="s">
        <v>84</v>
      </c>
      <c r="BK215" s="161">
        <f>ROUND(P215*H215,2)</f>
        <v>0</v>
      </c>
      <c r="BL215" s="16" t="s">
        <v>159</v>
      </c>
      <c r="BM215" s="160" t="s">
        <v>649</v>
      </c>
    </row>
    <row r="216" spans="1:65" s="2" customFormat="1" ht="19.5" x14ac:dyDescent="0.2">
      <c r="A216" s="28"/>
      <c r="B216" s="29"/>
      <c r="C216" s="28"/>
      <c r="D216" s="162" t="s">
        <v>161</v>
      </c>
      <c r="E216" s="28"/>
      <c r="F216" s="163" t="s">
        <v>215</v>
      </c>
      <c r="G216" s="28"/>
      <c r="H216" s="28"/>
      <c r="I216" s="28"/>
      <c r="J216" s="28"/>
      <c r="K216" s="28"/>
      <c r="L216" s="28"/>
      <c r="M216" s="29"/>
      <c r="N216" s="164"/>
      <c r="O216" s="165"/>
      <c r="P216" s="54"/>
      <c r="Q216" s="54"/>
      <c r="R216" s="54"/>
      <c r="S216" s="54"/>
      <c r="T216" s="54"/>
      <c r="U216" s="54"/>
      <c r="V216" s="54"/>
      <c r="W216" s="54"/>
      <c r="X216" s="55"/>
      <c r="Y216" s="28"/>
      <c r="Z216" s="28"/>
      <c r="AA216" s="197" t="str">
        <f t="shared" si="7"/>
        <v/>
      </c>
      <c r="AB216" s="198" t="str">
        <f t="shared" si="8"/>
        <v/>
      </c>
      <c r="AC216" s="28"/>
      <c r="AD216" s="28"/>
      <c r="AE216" s="28"/>
      <c r="AT216" s="16" t="s">
        <v>161</v>
      </c>
      <c r="AU216" s="16" t="s">
        <v>86</v>
      </c>
    </row>
    <row r="217" spans="1:65" s="2" customFormat="1" ht="16.5" customHeight="1" x14ac:dyDescent="0.2">
      <c r="A217" s="28"/>
      <c r="B217" s="148"/>
      <c r="C217" s="166" t="s">
        <v>325</v>
      </c>
      <c r="D217" s="166" t="s">
        <v>170</v>
      </c>
      <c r="E217" s="167" t="s">
        <v>650</v>
      </c>
      <c r="F217" s="168" t="s">
        <v>651</v>
      </c>
      <c r="G217" s="169" t="s">
        <v>157</v>
      </c>
      <c r="H217" s="170">
        <v>30</v>
      </c>
      <c r="I217" s="285">
        <v>0</v>
      </c>
      <c r="J217" s="172"/>
      <c r="K217" s="171">
        <f>ROUND(P217*H217,2)</f>
        <v>0</v>
      </c>
      <c r="L217" s="168" t="s">
        <v>1</v>
      </c>
      <c r="M217" s="173"/>
      <c r="N217" s="174" t="s">
        <v>1</v>
      </c>
      <c r="O217" s="156" t="s">
        <v>40</v>
      </c>
      <c r="P217" s="157">
        <f>I217+J217</f>
        <v>0</v>
      </c>
      <c r="Q217" s="157">
        <f>ROUND(I217*H217,2)</f>
        <v>0</v>
      </c>
      <c r="R217" s="157">
        <f>ROUND(J217*H217,2)</f>
        <v>0</v>
      </c>
      <c r="S217" s="158">
        <v>0</v>
      </c>
      <c r="T217" s="158">
        <f>S217*H217</f>
        <v>0</v>
      </c>
      <c r="U217" s="158">
        <v>0</v>
      </c>
      <c r="V217" s="158">
        <f>U217*H217</f>
        <v>0</v>
      </c>
      <c r="W217" s="158">
        <v>0</v>
      </c>
      <c r="X217" s="159">
        <f>W217*H217</f>
        <v>0</v>
      </c>
      <c r="Y217" s="28"/>
      <c r="Z217" s="28"/>
      <c r="AA217" s="197">
        <f t="shared" si="7"/>
        <v>0</v>
      </c>
      <c r="AB217" s="198" t="str">
        <f t="shared" si="8"/>
        <v/>
      </c>
      <c r="AC217" s="28"/>
      <c r="AD217" s="28"/>
      <c r="AE217" s="28"/>
      <c r="AR217" s="160" t="s">
        <v>174</v>
      </c>
      <c r="AT217" s="160" t="s">
        <v>170</v>
      </c>
      <c r="AU217" s="160" t="s">
        <v>86</v>
      </c>
      <c r="AY217" s="16" t="s">
        <v>152</v>
      </c>
      <c r="BE217" s="161">
        <f>IF(O217="základní",K217,0)</f>
        <v>0</v>
      </c>
      <c r="BF217" s="161">
        <f>IF(O217="snížená",K217,0)</f>
        <v>0</v>
      </c>
      <c r="BG217" s="161">
        <f>IF(O217="zákl. přenesená",K217,0)</f>
        <v>0</v>
      </c>
      <c r="BH217" s="161">
        <f>IF(O217="sníž. přenesená",K217,0)</f>
        <v>0</v>
      </c>
      <c r="BI217" s="161">
        <f>IF(O217="nulová",K217,0)</f>
        <v>0</v>
      </c>
      <c r="BJ217" s="16" t="s">
        <v>84</v>
      </c>
      <c r="BK217" s="161">
        <f>ROUND(P217*H217,2)</f>
        <v>0</v>
      </c>
      <c r="BL217" s="16" t="s">
        <v>159</v>
      </c>
      <c r="BM217" s="160" t="s">
        <v>652</v>
      </c>
    </row>
    <row r="218" spans="1:65" s="2" customFormat="1" ht="19.5" x14ac:dyDescent="0.2">
      <c r="A218" s="28"/>
      <c r="B218" s="29"/>
      <c r="C218" s="28"/>
      <c r="D218" s="162" t="s">
        <v>161</v>
      </c>
      <c r="E218" s="28"/>
      <c r="F218" s="163" t="s">
        <v>215</v>
      </c>
      <c r="G218" s="28"/>
      <c r="H218" s="28"/>
      <c r="I218" s="28"/>
      <c r="J218" s="28"/>
      <c r="K218" s="28"/>
      <c r="L218" s="28"/>
      <c r="M218" s="29"/>
      <c r="N218" s="164"/>
      <c r="O218" s="165"/>
      <c r="P218" s="54"/>
      <c r="Q218" s="54"/>
      <c r="R218" s="54"/>
      <c r="S218" s="54"/>
      <c r="T218" s="54"/>
      <c r="U218" s="54"/>
      <c r="V218" s="54"/>
      <c r="W218" s="54"/>
      <c r="X218" s="55"/>
      <c r="Y218" s="28"/>
      <c r="Z218" s="28"/>
      <c r="AA218" s="197" t="str">
        <f t="shared" si="7"/>
        <v/>
      </c>
      <c r="AB218" s="198" t="str">
        <f t="shared" si="8"/>
        <v/>
      </c>
      <c r="AC218" s="28"/>
      <c r="AD218" s="28"/>
      <c r="AE218" s="28"/>
      <c r="AT218" s="16" t="s">
        <v>161</v>
      </c>
      <c r="AU218" s="16" t="s">
        <v>86</v>
      </c>
    </row>
    <row r="219" spans="1:65" s="2" customFormat="1" ht="16.5" customHeight="1" x14ac:dyDescent="0.2">
      <c r="A219" s="28"/>
      <c r="B219" s="148"/>
      <c r="C219" s="166" t="s">
        <v>329</v>
      </c>
      <c r="D219" s="166" t="s">
        <v>170</v>
      </c>
      <c r="E219" s="167" t="s">
        <v>653</v>
      </c>
      <c r="F219" s="168" t="s">
        <v>654</v>
      </c>
      <c r="G219" s="169" t="s">
        <v>157</v>
      </c>
      <c r="H219" s="170">
        <v>11</v>
      </c>
      <c r="I219" s="285">
        <v>0</v>
      </c>
      <c r="J219" s="172"/>
      <c r="K219" s="171">
        <f>ROUND(P219*H219,2)</f>
        <v>0</v>
      </c>
      <c r="L219" s="168" t="s">
        <v>1</v>
      </c>
      <c r="M219" s="173"/>
      <c r="N219" s="174" t="s">
        <v>1</v>
      </c>
      <c r="O219" s="156" t="s">
        <v>40</v>
      </c>
      <c r="P219" s="157">
        <f>I219+J219</f>
        <v>0</v>
      </c>
      <c r="Q219" s="157">
        <f>ROUND(I219*H219,2)</f>
        <v>0</v>
      </c>
      <c r="R219" s="157">
        <f>ROUND(J219*H219,2)</f>
        <v>0</v>
      </c>
      <c r="S219" s="158">
        <v>0</v>
      </c>
      <c r="T219" s="158">
        <f>S219*H219</f>
        <v>0</v>
      </c>
      <c r="U219" s="158">
        <v>0</v>
      </c>
      <c r="V219" s="158">
        <f>U219*H219</f>
        <v>0</v>
      </c>
      <c r="W219" s="158">
        <v>0</v>
      </c>
      <c r="X219" s="159">
        <f>W219*H219</f>
        <v>0</v>
      </c>
      <c r="Y219" s="28"/>
      <c r="Z219" s="28"/>
      <c r="AA219" s="197">
        <f t="shared" si="7"/>
        <v>0</v>
      </c>
      <c r="AB219" s="198" t="str">
        <f t="shared" si="8"/>
        <v/>
      </c>
      <c r="AC219" s="28"/>
      <c r="AD219" s="28"/>
      <c r="AE219" s="28"/>
      <c r="AR219" s="160" t="s">
        <v>174</v>
      </c>
      <c r="AT219" s="160" t="s">
        <v>170</v>
      </c>
      <c r="AU219" s="160" t="s">
        <v>86</v>
      </c>
      <c r="AY219" s="16" t="s">
        <v>152</v>
      </c>
      <c r="BE219" s="161">
        <f>IF(O219="základní",K219,0)</f>
        <v>0</v>
      </c>
      <c r="BF219" s="161">
        <f>IF(O219="snížená",K219,0)</f>
        <v>0</v>
      </c>
      <c r="BG219" s="161">
        <f>IF(O219="zákl. přenesená",K219,0)</f>
        <v>0</v>
      </c>
      <c r="BH219" s="161">
        <f>IF(O219="sníž. přenesená",K219,0)</f>
        <v>0</v>
      </c>
      <c r="BI219" s="161">
        <f>IF(O219="nulová",K219,0)</f>
        <v>0</v>
      </c>
      <c r="BJ219" s="16" t="s">
        <v>84</v>
      </c>
      <c r="BK219" s="161">
        <f>ROUND(P219*H219,2)</f>
        <v>0</v>
      </c>
      <c r="BL219" s="16" t="s">
        <v>159</v>
      </c>
      <c r="BM219" s="160" t="s">
        <v>655</v>
      </c>
    </row>
    <row r="220" spans="1:65" s="2" customFormat="1" ht="19.5" x14ac:dyDescent="0.2">
      <c r="A220" s="28"/>
      <c r="B220" s="29"/>
      <c r="C220" s="28"/>
      <c r="D220" s="162" t="s">
        <v>161</v>
      </c>
      <c r="E220" s="28"/>
      <c r="F220" s="163" t="s">
        <v>215</v>
      </c>
      <c r="G220" s="28"/>
      <c r="H220" s="28"/>
      <c r="I220" s="28"/>
      <c r="J220" s="28"/>
      <c r="K220" s="28"/>
      <c r="L220" s="28"/>
      <c r="M220" s="29"/>
      <c r="N220" s="164"/>
      <c r="O220" s="165"/>
      <c r="P220" s="54"/>
      <c r="Q220" s="54"/>
      <c r="R220" s="54"/>
      <c r="S220" s="54"/>
      <c r="T220" s="54"/>
      <c r="U220" s="54"/>
      <c r="V220" s="54"/>
      <c r="W220" s="54"/>
      <c r="X220" s="55"/>
      <c r="Y220" s="28"/>
      <c r="Z220" s="28"/>
      <c r="AA220" s="197" t="str">
        <f t="shared" si="7"/>
        <v/>
      </c>
      <c r="AB220" s="198" t="str">
        <f t="shared" si="8"/>
        <v/>
      </c>
      <c r="AC220" s="28"/>
      <c r="AD220" s="28"/>
      <c r="AE220" s="28"/>
      <c r="AT220" s="16" t="s">
        <v>161</v>
      </c>
      <c r="AU220" s="16" t="s">
        <v>86</v>
      </c>
    </row>
    <row r="221" spans="1:65" s="2" customFormat="1" ht="16.5" customHeight="1" x14ac:dyDescent="0.2">
      <c r="A221" s="28"/>
      <c r="B221" s="148"/>
      <c r="C221" s="166" t="s">
        <v>333</v>
      </c>
      <c r="D221" s="166" t="s">
        <v>170</v>
      </c>
      <c r="E221" s="167" t="s">
        <v>656</v>
      </c>
      <c r="F221" s="168" t="s">
        <v>657</v>
      </c>
      <c r="G221" s="169" t="s">
        <v>157</v>
      </c>
      <c r="H221" s="170">
        <v>15</v>
      </c>
      <c r="I221" s="285">
        <v>0</v>
      </c>
      <c r="J221" s="172"/>
      <c r="K221" s="171">
        <f>ROUND(P221*H221,2)</f>
        <v>0</v>
      </c>
      <c r="L221" s="168" t="s">
        <v>1</v>
      </c>
      <c r="M221" s="173"/>
      <c r="N221" s="174" t="s">
        <v>1</v>
      </c>
      <c r="O221" s="156" t="s">
        <v>40</v>
      </c>
      <c r="P221" s="157">
        <f>I221+J221</f>
        <v>0</v>
      </c>
      <c r="Q221" s="157">
        <f>ROUND(I221*H221,2)</f>
        <v>0</v>
      </c>
      <c r="R221" s="157">
        <f>ROUND(J221*H221,2)</f>
        <v>0</v>
      </c>
      <c r="S221" s="158">
        <v>0</v>
      </c>
      <c r="T221" s="158">
        <f>S221*H221</f>
        <v>0</v>
      </c>
      <c r="U221" s="158">
        <v>0</v>
      </c>
      <c r="V221" s="158">
        <f>U221*H221</f>
        <v>0</v>
      </c>
      <c r="W221" s="158">
        <v>0</v>
      </c>
      <c r="X221" s="159">
        <f>W221*H221</f>
        <v>0</v>
      </c>
      <c r="Y221" s="28"/>
      <c r="Z221" s="28"/>
      <c r="AA221" s="197">
        <f t="shared" si="7"/>
        <v>0</v>
      </c>
      <c r="AB221" s="198" t="str">
        <f t="shared" si="8"/>
        <v/>
      </c>
      <c r="AC221" s="28"/>
      <c r="AD221" s="28"/>
      <c r="AE221" s="28"/>
      <c r="AR221" s="160" t="s">
        <v>174</v>
      </c>
      <c r="AT221" s="160" t="s">
        <v>170</v>
      </c>
      <c r="AU221" s="160" t="s">
        <v>86</v>
      </c>
      <c r="AY221" s="16" t="s">
        <v>152</v>
      </c>
      <c r="BE221" s="161">
        <f>IF(O221="základní",K221,0)</f>
        <v>0</v>
      </c>
      <c r="BF221" s="161">
        <f>IF(O221="snížená",K221,0)</f>
        <v>0</v>
      </c>
      <c r="BG221" s="161">
        <f>IF(O221="zákl. přenesená",K221,0)</f>
        <v>0</v>
      </c>
      <c r="BH221" s="161">
        <f>IF(O221="sníž. přenesená",K221,0)</f>
        <v>0</v>
      </c>
      <c r="BI221" s="161">
        <f>IF(O221="nulová",K221,0)</f>
        <v>0</v>
      </c>
      <c r="BJ221" s="16" t="s">
        <v>84</v>
      </c>
      <c r="BK221" s="161">
        <f>ROUND(P221*H221,2)</f>
        <v>0</v>
      </c>
      <c r="BL221" s="16" t="s">
        <v>159</v>
      </c>
      <c r="BM221" s="160" t="s">
        <v>658</v>
      </c>
    </row>
    <row r="222" spans="1:65" s="2" customFormat="1" ht="19.5" x14ac:dyDescent="0.2">
      <c r="A222" s="28"/>
      <c r="B222" s="29"/>
      <c r="C222" s="28"/>
      <c r="D222" s="162" t="s">
        <v>161</v>
      </c>
      <c r="E222" s="28"/>
      <c r="F222" s="163" t="s">
        <v>215</v>
      </c>
      <c r="G222" s="28"/>
      <c r="H222" s="28"/>
      <c r="I222" s="28"/>
      <c r="J222" s="28"/>
      <c r="K222" s="28"/>
      <c r="L222" s="28"/>
      <c r="M222" s="29"/>
      <c r="N222" s="164"/>
      <c r="O222" s="165"/>
      <c r="P222" s="54"/>
      <c r="Q222" s="54"/>
      <c r="R222" s="54"/>
      <c r="S222" s="54"/>
      <c r="T222" s="54"/>
      <c r="U222" s="54"/>
      <c r="V222" s="54"/>
      <c r="W222" s="54"/>
      <c r="X222" s="55"/>
      <c r="Y222" s="28"/>
      <c r="Z222" s="28"/>
      <c r="AA222" s="197" t="str">
        <f t="shared" si="7"/>
        <v/>
      </c>
      <c r="AB222" s="198" t="str">
        <f t="shared" si="8"/>
        <v/>
      </c>
      <c r="AC222" s="28"/>
      <c r="AD222" s="28"/>
      <c r="AE222" s="28"/>
      <c r="AT222" s="16" t="s">
        <v>161</v>
      </c>
      <c r="AU222" s="16" t="s">
        <v>86</v>
      </c>
    </row>
    <row r="223" spans="1:65" s="2" customFormat="1" ht="16.5" customHeight="1" x14ac:dyDescent="0.2">
      <c r="A223" s="28"/>
      <c r="B223" s="148"/>
      <c r="C223" s="166" t="s">
        <v>337</v>
      </c>
      <c r="D223" s="166" t="s">
        <v>170</v>
      </c>
      <c r="E223" s="167" t="s">
        <v>659</v>
      </c>
      <c r="F223" s="168" t="s">
        <v>660</v>
      </c>
      <c r="G223" s="169" t="s">
        <v>157</v>
      </c>
      <c r="H223" s="170">
        <v>25</v>
      </c>
      <c r="I223" s="285">
        <v>0</v>
      </c>
      <c r="J223" s="172"/>
      <c r="K223" s="171">
        <f>ROUND(P223*H223,2)</f>
        <v>0</v>
      </c>
      <c r="L223" s="168" t="s">
        <v>1</v>
      </c>
      <c r="M223" s="173"/>
      <c r="N223" s="174" t="s">
        <v>1</v>
      </c>
      <c r="O223" s="156" t="s">
        <v>40</v>
      </c>
      <c r="P223" s="157">
        <f>I223+J223</f>
        <v>0</v>
      </c>
      <c r="Q223" s="157">
        <f>ROUND(I223*H223,2)</f>
        <v>0</v>
      </c>
      <c r="R223" s="157">
        <f>ROUND(J223*H223,2)</f>
        <v>0</v>
      </c>
      <c r="S223" s="158">
        <v>0</v>
      </c>
      <c r="T223" s="158">
        <f>S223*H223</f>
        <v>0</v>
      </c>
      <c r="U223" s="158">
        <v>0</v>
      </c>
      <c r="V223" s="158">
        <f>U223*H223</f>
        <v>0</v>
      </c>
      <c r="W223" s="158">
        <v>0</v>
      </c>
      <c r="X223" s="159">
        <f>W223*H223</f>
        <v>0</v>
      </c>
      <c r="Y223" s="28"/>
      <c r="Z223" s="28"/>
      <c r="AA223" s="197">
        <f t="shared" si="7"/>
        <v>0</v>
      </c>
      <c r="AB223" s="198" t="str">
        <f t="shared" si="8"/>
        <v/>
      </c>
      <c r="AC223" s="28"/>
      <c r="AD223" s="28"/>
      <c r="AE223" s="28"/>
      <c r="AR223" s="160" t="s">
        <v>174</v>
      </c>
      <c r="AT223" s="160" t="s">
        <v>170</v>
      </c>
      <c r="AU223" s="160" t="s">
        <v>86</v>
      </c>
      <c r="AY223" s="16" t="s">
        <v>152</v>
      </c>
      <c r="BE223" s="161">
        <f>IF(O223="základní",K223,0)</f>
        <v>0</v>
      </c>
      <c r="BF223" s="161">
        <f>IF(O223="snížená",K223,0)</f>
        <v>0</v>
      </c>
      <c r="BG223" s="161">
        <f>IF(O223="zákl. přenesená",K223,0)</f>
        <v>0</v>
      </c>
      <c r="BH223" s="161">
        <f>IF(O223="sníž. přenesená",K223,0)</f>
        <v>0</v>
      </c>
      <c r="BI223" s="161">
        <f>IF(O223="nulová",K223,0)</f>
        <v>0</v>
      </c>
      <c r="BJ223" s="16" t="s">
        <v>84</v>
      </c>
      <c r="BK223" s="161">
        <f>ROUND(P223*H223,2)</f>
        <v>0</v>
      </c>
      <c r="BL223" s="16" t="s">
        <v>159</v>
      </c>
      <c r="BM223" s="160" t="s">
        <v>661</v>
      </c>
    </row>
    <row r="224" spans="1:65" s="2" customFormat="1" ht="19.5" x14ac:dyDescent="0.2">
      <c r="A224" s="28"/>
      <c r="B224" s="29"/>
      <c r="C224" s="28"/>
      <c r="D224" s="162" t="s">
        <v>161</v>
      </c>
      <c r="E224" s="28"/>
      <c r="F224" s="163" t="s">
        <v>215</v>
      </c>
      <c r="G224" s="28"/>
      <c r="H224" s="28"/>
      <c r="I224" s="28"/>
      <c r="J224" s="28"/>
      <c r="K224" s="28"/>
      <c r="L224" s="28"/>
      <c r="M224" s="29"/>
      <c r="N224" s="164"/>
      <c r="O224" s="165"/>
      <c r="P224" s="54"/>
      <c r="Q224" s="54"/>
      <c r="R224" s="54"/>
      <c r="S224" s="54"/>
      <c r="T224" s="54"/>
      <c r="U224" s="54"/>
      <c r="V224" s="54"/>
      <c r="W224" s="54"/>
      <c r="X224" s="55"/>
      <c r="Y224" s="28"/>
      <c r="Z224" s="28"/>
      <c r="AA224" s="197" t="str">
        <f t="shared" si="7"/>
        <v/>
      </c>
      <c r="AB224" s="198" t="str">
        <f t="shared" si="8"/>
        <v/>
      </c>
      <c r="AC224" s="28"/>
      <c r="AD224" s="28"/>
      <c r="AE224" s="28"/>
      <c r="AT224" s="16" t="s">
        <v>161</v>
      </c>
      <c r="AU224" s="16" t="s">
        <v>86</v>
      </c>
    </row>
    <row r="225" spans="1:65" s="2" customFormat="1" ht="16.5" customHeight="1" thickBot="1" x14ac:dyDescent="0.25">
      <c r="A225" s="28"/>
      <c r="B225" s="148"/>
      <c r="C225" s="166" t="s">
        <v>341</v>
      </c>
      <c r="D225" s="166" t="s">
        <v>170</v>
      </c>
      <c r="E225" s="167" t="s">
        <v>662</v>
      </c>
      <c r="F225" s="168" t="s">
        <v>663</v>
      </c>
      <c r="G225" s="169" t="s">
        <v>157</v>
      </c>
      <c r="H225" s="170">
        <v>4</v>
      </c>
      <c r="I225" s="285">
        <v>0</v>
      </c>
      <c r="J225" s="172"/>
      <c r="K225" s="171">
        <f>ROUND(P225*H225,2)</f>
        <v>0</v>
      </c>
      <c r="L225" s="168" t="s">
        <v>1</v>
      </c>
      <c r="M225" s="173"/>
      <c r="N225" s="174" t="s">
        <v>1</v>
      </c>
      <c r="O225" s="156" t="s">
        <v>40</v>
      </c>
      <c r="P225" s="157">
        <f>I225+J225</f>
        <v>0</v>
      </c>
      <c r="Q225" s="157">
        <f>ROUND(I225*H225,2)</f>
        <v>0</v>
      </c>
      <c r="R225" s="157">
        <f>ROUND(J225*H225,2)</f>
        <v>0</v>
      </c>
      <c r="S225" s="158">
        <v>0</v>
      </c>
      <c r="T225" s="158">
        <f>S225*H225</f>
        <v>0</v>
      </c>
      <c r="U225" s="158">
        <v>0</v>
      </c>
      <c r="V225" s="158">
        <f>U225*H225</f>
        <v>0</v>
      </c>
      <c r="W225" s="158">
        <v>0</v>
      </c>
      <c r="X225" s="159">
        <f>W225*H225</f>
        <v>0</v>
      </c>
      <c r="Y225" s="28"/>
      <c r="Z225" s="28"/>
      <c r="AA225" s="197">
        <f t="shared" si="7"/>
        <v>0</v>
      </c>
      <c r="AB225" s="198" t="str">
        <f t="shared" si="8"/>
        <v/>
      </c>
      <c r="AC225" s="28"/>
      <c r="AD225" s="28"/>
      <c r="AE225" s="28"/>
      <c r="AR225" s="160" t="s">
        <v>174</v>
      </c>
      <c r="AT225" s="160" t="s">
        <v>170</v>
      </c>
      <c r="AU225" s="160" t="s">
        <v>86</v>
      </c>
      <c r="AY225" s="16" t="s">
        <v>152</v>
      </c>
      <c r="BE225" s="161">
        <f>IF(O225="základní",K225,0)</f>
        <v>0</v>
      </c>
      <c r="BF225" s="161">
        <f>IF(O225="snížená",K225,0)</f>
        <v>0</v>
      </c>
      <c r="BG225" s="161">
        <f>IF(O225="zákl. přenesená",K225,0)</f>
        <v>0</v>
      </c>
      <c r="BH225" s="161">
        <f>IF(O225="sníž. přenesená",K225,0)</f>
        <v>0</v>
      </c>
      <c r="BI225" s="161">
        <f>IF(O225="nulová",K225,0)</f>
        <v>0</v>
      </c>
      <c r="BJ225" s="16" t="s">
        <v>84</v>
      </c>
      <c r="BK225" s="161">
        <f>ROUND(P225*H225,2)</f>
        <v>0</v>
      </c>
      <c r="BL225" s="16" t="s">
        <v>159</v>
      </c>
      <c r="BM225" s="160" t="s">
        <v>664</v>
      </c>
    </row>
    <row r="226" spans="1:65" s="2" customFormat="1" ht="19.5" x14ac:dyDescent="0.2">
      <c r="A226" s="28"/>
      <c r="B226" s="29"/>
      <c r="C226" s="28"/>
      <c r="D226" s="162" t="s">
        <v>161</v>
      </c>
      <c r="E226" s="28"/>
      <c r="F226" s="163" t="s">
        <v>215</v>
      </c>
      <c r="G226" s="28"/>
      <c r="H226" s="28"/>
      <c r="I226" s="28"/>
      <c r="J226" s="28"/>
      <c r="K226" s="28"/>
      <c r="L226" s="28"/>
      <c r="M226" s="29"/>
      <c r="N226" s="189"/>
      <c r="O226" s="190"/>
      <c r="P226" s="191"/>
      <c r="Q226" s="191"/>
      <c r="R226" s="191"/>
      <c r="S226" s="191"/>
      <c r="T226" s="191"/>
      <c r="U226" s="191"/>
      <c r="V226" s="191"/>
      <c r="W226" s="191"/>
      <c r="X226" s="192"/>
      <c r="Y226" s="28"/>
      <c r="Z226" s="28"/>
      <c r="AA226" s="201">
        <f>SUM(AA3:AA225)</f>
        <v>0</v>
      </c>
      <c r="AB226" s="202">
        <f>SUM(AB3:AB225)</f>
        <v>0</v>
      </c>
      <c r="AC226" s="28"/>
      <c r="AD226" s="28"/>
      <c r="AE226" s="28"/>
      <c r="AT226" s="16" t="s">
        <v>161</v>
      </c>
      <c r="AU226" s="16" t="s">
        <v>86</v>
      </c>
    </row>
    <row r="227" spans="1:65" s="2" customFormat="1" ht="6.95" customHeight="1" thickBot="1" x14ac:dyDescent="0.25">
      <c r="A227" s="28"/>
      <c r="B227" s="43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29"/>
      <c r="N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03" t="s">
        <v>841</v>
      </c>
      <c r="AB227" s="204" t="s">
        <v>842</v>
      </c>
      <c r="AC227" s="28"/>
      <c r="AD227" s="28"/>
      <c r="AE227" s="28"/>
    </row>
    <row r="228" spans="1:65" x14ac:dyDescent="0.2">
      <c r="AA228" s="193"/>
      <c r="AB228" s="193"/>
    </row>
    <row r="229" spans="1:65" x14ac:dyDescent="0.2">
      <c r="Z229" s="193"/>
      <c r="AA229" s="193"/>
      <c r="AB229" s="193"/>
    </row>
    <row r="230" spans="1:65" x14ac:dyDescent="0.2">
      <c r="J230" s="1" t="s">
        <v>839</v>
      </c>
      <c r="K230" s="194">
        <f>AB226</f>
        <v>0</v>
      </c>
      <c r="Z230" s="193"/>
      <c r="AA230" s="193"/>
      <c r="AB230" s="193"/>
    </row>
    <row r="231" spans="1:65" x14ac:dyDescent="0.2">
      <c r="K231" s="193"/>
      <c r="Z231" s="193"/>
      <c r="AA231" s="193"/>
      <c r="AB231" s="193"/>
    </row>
    <row r="232" spans="1:65" x14ac:dyDescent="0.2">
      <c r="J232" s="1" t="s">
        <v>838</v>
      </c>
      <c r="K232" s="194">
        <f>AA226</f>
        <v>0</v>
      </c>
      <c r="Z232" s="193"/>
      <c r="AA232" s="193"/>
      <c r="AB232" s="193"/>
    </row>
    <row r="233" spans="1:65" x14ac:dyDescent="0.2">
      <c r="Z233" s="193"/>
      <c r="AA233" s="193"/>
      <c r="AB233" s="193"/>
    </row>
    <row r="234" spans="1:65" x14ac:dyDescent="0.2">
      <c r="K234" s="194">
        <f>SUM(K230:K232)</f>
        <v>0</v>
      </c>
      <c r="Z234" s="193"/>
      <c r="AA234" s="193"/>
      <c r="AB234" s="193"/>
    </row>
    <row r="235" spans="1:65" x14ac:dyDescent="0.2">
      <c r="Z235" s="193"/>
      <c r="AA235" s="193"/>
      <c r="AB235" s="193"/>
    </row>
    <row r="236" spans="1:65" x14ac:dyDescent="0.2">
      <c r="Z236" s="193"/>
      <c r="AA236" s="193"/>
      <c r="AB236" s="193"/>
    </row>
    <row r="237" spans="1:65" x14ac:dyDescent="0.2">
      <c r="Z237" s="193"/>
      <c r="AA237" s="193"/>
      <c r="AB237" s="193"/>
    </row>
    <row r="238" spans="1:65" x14ac:dyDescent="0.2">
      <c r="Z238" s="193"/>
      <c r="AA238" s="193"/>
      <c r="AB238" s="193"/>
    </row>
    <row r="239" spans="1:65" x14ac:dyDescent="0.2">
      <c r="Z239" s="193"/>
      <c r="AA239" s="193"/>
      <c r="AB239" s="193"/>
    </row>
    <row r="240" spans="1:65" x14ac:dyDescent="0.2">
      <c r="Z240" s="193"/>
      <c r="AA240" s="193"/>
      <c r="AB240" s="193"/>
    </row>
    <row r="241" spans="26:28" x14ac:dyDescent="0.2">
      <c r="Z241" s="193"/>
      <c r="AA241" s="193"/>
      <c r="AB241" s="193"/>
    </row>
    <row r="242" spans="26:28" x14ac:dyDescent="0.2">
      <c r="Z242" s="193"/>
      <c r="AA242" s="193"/>
      <c r="AB242" s="193"/>
    </row>
    <row r="243" spans="26:28" x14ac:dyDescent="0.2">
      <c r="Z243" s="193"/>
      <c r="AA243" s="193"/>
      <c r="AB243" s="193"/>
    </row>
    <row r="244" spans="26:28" x14ac:dyDescent="0.2">
      <c r="Z244" s="193"/>
      <c r="AA244" s="193"/>
      <c r="AB244" s="193"/>
    </row>
    <row r="245" spans="26:28" x14ac:dyDescent="0.2">
      <c r="Z245" s="193"/>
      <c r="AA245" s="193"/>
      <c r="AB245" s="193"/>
    </row>
    <row r="246" spans="26:28" x14ac:dyDescent="0.2">
      <c r="Z246" s="193"/>
      <c r="AA246" s="193"/>
      <c r="AB246" s="193"/>
    </row>
    <row r="247" spans="26:28" x14ac:dyDescent="0.2">
      <c r="Z247" s="193"/>
      <c r="AA247" s="193"/>
      <c r="AB247" s="193"/>
    </row>
    <row r="248" spans="26:28" x14ac:dyDescent="0.2">
      <c r="Z248" s="193"/>
      <c r="AA248" s="193"/>
      <c r="AB248" s="193"/>
    </row>
    <row r="249" spans="26:28" x14ac:dyDescent="0.2">
      <c r="Z249" s="193"/>
      <c r="AA249" s="193"/>
      <c r="AB249" s="193"/>
    </row>
    <row r="250" spans="26:28" x14ac:dyDescent="0.2">
      <c r="Z250" s="193"/>
      <c r="AA250" s="193"/>
      <c r="AB250" s="193"/>
    </row>
    <row r="251" spans="26:28" x14ac:dyDescent="0.2">
      <c r="Z251" s="193"/>
      <c r="AA251" s="193"/>
      <c r="AB251" s="193"/>
    </row>
    <row r="252" spans="26:28" x14ac:dyDescent="0.2">
      <c r="Z252" s="193"/>
      <c r="AA252" s="193"/>
      <c r="AB252" s="193"/>
    </row>
    <row r="253" spans="26:28" x14ac:dyDescent="0.2">
      <c r="Z253" s="193"/>
      <c r="AA253" s="193"/>
      <c r="AB253" s="193"/>
    </row>
    <row r="254" spans="26:28" x14ac:dyDescent="0.2">
      <c r="Z254" s="193"/>
      <c r="AA254" s="193"/>
      <c r="AB254" s="193"/>
    </row>
    <row r="255" spans="26:28" x14ac:dyDescent="0.2">
      <c r="Z255" s="193"/>
      <c r="AA255" s="193"/>
      <c r="AB255" s="193"/>
    </row>
    <row r="256" spans="26:28" x14ac:dyDescent="0.2">
      <c r="Z256" s="193"/>
      <c r="AA256" s="193"/>
      <c r="AB256" s="193"/>
    </row>
    <row r="257" spans="26:28" x14ac:dyDescent="0.2">
      <c r="Z257" s="193"/>
      <c r="AA257" s="193"/>
      <c r="AB257" s="193"/>
    </row>
    <row r="258" spans="26:28" x14ac:dyDescent="0.2">
      <c r="Z258" s="193"/>
      <c r="AA258" s="193"/>
      <c r="AB258" s="193"/>
    </row>
    <row r="259" spans="26:28" x14ac:dyDescent="0.2">
      <c r="Z259" s="193"/>
      <c r="AA259" s="193"/>
      <c r="AB259" s="193"/>
    </row>
    <row r="260" spans="26:28" x14ac:dyDescent="0.2">
      <c r="Z260" s="193"/>
      <c r="AA260" s="193"/>
      <c r="AB260" s="193"/>
    </row>
    <row r="261" spans="26:28" x14ac:dyDescent="0.2">
      <c r="Z261" s="193"/>
      <c r="AA261" s="193"/>
      <c r="AB261" s="193"/>
    </row>
    <row r="262" spans="26:28" x14ac:dyDescent="0.2">
      <c r="Z262" s="193"/>
      <c r="AA262" s="193"/>
      <c r="AB262" s="193"/>
    </row>
    <row r="263" spans="26:28" x14ac:dyDescent="0.2">
      <c r="Z263" s="193"/>
      <c r="AA263" s="193"/>
      <c r="AB263" s="193"/>
    </row>
    <row r="264" spans="26:28" x14ac:dyDescent="0.2">
      <c r="Z264" s="193"/>
      <c r="AA264" s="193"/>
      <c r="AB264" s="193"/>
    </row>
    <row r="265" spans="26:28" x14ac:dyDescent="0.2">
      <c r="Z265" s="193"/>
      <c r="AA265" s="193"/>
      <c r="AB265" s="193"/>
    </row>
    <row r="266" spans="26:28" x14ac:dyDescent="0.2">
      <c r="Z266" s="193"/>
      <c r="AA266" s="193"/>
      <c r="AB266" s="193"/>
    </row>
    <row r="267" spans="26:28" x14ac:dyDescent="0.2">
      <c r="Z267" s="193"/>
      <c r="AA267" s="193"/>
      <c r="AB267" s="193"/>
    </row>
    <row r="268" spans="26:28" x14ac:dyDescent="0.2">
      <c r="Z268" s="193"/>
      <c r="AA268" s="193"/>
      <c r="AB268" s="193"/>
    </row>
    <row r="269" spans="26:28" x14ac:dyDescent="0.2">
      <c r="Z269" s="193"/>
      <c r="AA269" s="193"/>
      <c r="AB269" s="193"/>
    </row>
    <row r="270" spans="26:28" x14ac:dyDescent="0.2">
      <c r="Z270" s="193"/>
      <c r="AA270" s="193"/>
      <c r="AB270" s="193"/>
    </row>
    <row r="271" spans="26:28" x14ac:dyDescent="0.2">
      <c r="Z271" s="193"/>
      <c r="AA271" s="193"/>
      <c r="AB271" s="193"/>
    </row>
    <row r="272" spans="26:28" x14ac:dyDescent="0.2">
      <c r="Z272" s="193"/>
      <c r="AA272" s="193"/>
      <c r="AB272" s="193"/>
    </row>
    <row r="273" spans="26:28" x14ac:dyDescent="0.2">
      <c r="Z273" s="193"/>
      <c r="AA273" s="193"/>
      <c r="AB273" s="193"/>
    </row>
    <row r="274" spans="26:28" x14ac:dyDescent="0.2">
      <c r="Z274" s="193"/>
      <c r="AA274" s="193"/>
      <c r="AB274" s="193"/>
    </row>
    <row r="275" spans="26:28" x14ac:dyDescent="0.2">
      <c r="Z275" s="193"/>
      <c r="AA275" s="193"/>
      <c r="AB275" s="193"/>
    </row>
    <row r="276" spans="26:28" x14ac:dyDescent="0.2">
      <c r="Z276" s="193"/>
      <c r="AA276" s="193"/>
      <c r="AB276" s="193"/>
    </row>
    <row r="277" spans="26:28" x14ac:dyDescent="0.2">
      <c r="Z277" s="193"/>
      <c r="AA277" s="193"/>
      <c r="AB277" s="193"/>
    </row>
    <row r="278" spans="26:28" x14ac:dyDescent="0.2">
      <c r="Z278" s="193"/>
      <c r="AA278" s="193"/>
      <c r="AB278" s="193"/>
    </row>
    <row r="279" spans="26:28" x14ac:dyDescent="0.2">
      <c r="Z279" s="193"/>
      <c r="AA279" s="193"/>
      <c r="AB279" s="193"/>
    </row>
    <row r="280" spans="26:28" x14ac:dyDescent="0.2">
      <c r="Z280" s="193"/>
      <c r="AA280" s="193"/>
      <c r="AB280" s="193"/>
    </row>
    <row r="281" spans="26:28" x14ac:dyDescent="0.2">
      <c r="Z281" s="193"/>
      <c r="AA281" s="193"/>
      <c r="AB281" s="193"/>
    </row>
    <row r="282" spans="26:28" x14ac:dyDescent="0.2">
      <c r="Z282" s="193"/>
      <c r="AA282" s="193"/>
      <c r="AB282" s="193"/>
    </row>
    <row r="283" spans="26:28" x14ac:dyDescent="0.2">
      <c r="Z283" s="193"/>
      <c r="AA283" s="193"/>
      <c r="AB283" s="193"/>
    </row>
    <row r="284" spans="26:28" x14ac:dyDescent="0.2">
      <c r="Z284" s="193"/>
      <c r="AA284" s="193"/>
      <c r="AB284" s="193"/>
    </row>
    <row r="285" spans="26:28" x14ac:dyDescent="0.2">
      <c r="Z285" s="193"/>
      <c r="AA285" s="193"/>
      <c r="AB285" s="193"/>
    </row>
    <row r="286" spans="26:28" x14ac:dyDescent="0.2">
      <c r="Z286" s="193"/>
      <c r="AA286" s="193"/>
      <c r="AB286" s="193"/>
    </row>
    <row r="287" spans="26:28" x14ac:dyDescent="0.2">
      <c r="Z287" s="193"/>
      <c r="AA287" s="193"/>
      <c r="AB287" s="193"/>
    </row>
    <row r="288" spans="26:28" x14ac:dyDescent="0.2">
      <c r="Z288" s="193"/>
      <c r="AA288" s="193"/>
      <c r="AB288" s="193"/>
    </row>
    <row r="289" spans="26:28" x14ac:dyDescent="0.2">
      <c r="Z289" s="193"/>
      <c r="AA289" s="193"/>
      <c r="AB289" s="193"/>
    </row>
    <row r="290" spans="26:28" x14ac:dyDescent="0.2">
      <c r="Z290" s="193"/>
      <c r="AA290" s="193"/>
      <c r="AB290" s="193"/>
    </row>
    <row r="291" spans="26:28" x14ac:dyDescent="0.2">
      <c r="Z291" s="193"/>
      <c r="AA291" s="193"/>
      <c r="AB291" s="193"/>
    </row>
    <row r="292" spans="26:28" x14ac:dyDescent="0.2">
      <c r="Z292" s="193"/>
      <c r="AA292" s="193"/>
      <c r="AB292" s="193"/>
    </row>
    <row r="293" spans="26:28" x14ac:dyDescent="0.2">
      <c r="Z293" s="193"/>
      <c r="AA293" s="193"/>
      <c r="AB293" s="193"/>
    </row>
    <row r="294" spans="26:28" x14ac:dyDescent="0.2">
      <c r="Z294" s="193"/>
      <c r="AA294" s="193"/>
      <c r="AB294" s="193"/>
    </row>
    <row r="295" spans="26:28" x14ac:dyDescent="0.2">
      <c r="Z295" s="193"/>
      <c r="AA295" s="193"/>
      <c r="AB295" s="193"/>
    </row>
    <row r="296" spans="26:28" x14ac:dyDescent="0.2">
      <c r="Z296" s="193"/>
      <c r="AA296" s="193"/>
      <c r="AB296" s="193"/>
    </row>
    <row r="297" spans="26:28" x14ac:dyDescent="0.2">
      <c r="Z297" s="193"/>
      <c r="AA297" s="193"/>
      <c r="AB297" s="193"/>
    </row>
    <row r="298" spans="26:28" x14ac:dyDescent="0.2">
      <c r="Z298" s="193"/>
      <c r="AA298" s="193"/>
      <c r="AB298" s="193"/>
    </row>
    <row r="299" spans="26:28" x14ac:dyDescent="0.2">
      <c r="Z299" s="193"/>
      <c r="AA299" s="193"/>
      <c r="AB299" s="193"/>
    </row>
    <row r="300" spans="26:28" x14ac:dyDescent="0.2">
      <c r="Z300" s="193"/>
      <c r="AA300" s="193"/>
      <c r="AB300" s="193"/>
    </row>
    <row r="301" spans="26:28" x14ac:dyDescent="0.2">
      <c r="Z301" s="193"/>
      <c r="AA301" s="193"/>
      <c r="AB301" s="193"/>
    </row>
    <row r="302" spans="26:28" x14ac:dyDescent="0.2">
      <c r="Z302" s="193"/>
      <c r="AA302" s="193"/>
      <c r="AB302" s="193"/>
    </row>
    <row r="303" spans="26:28" x14ac:dyDescent="0.2">
      <c r="Z303" s="193"/>
      <c r="AA303" s="193"/>
      <c r="AB303" s="193"/>
    </row>
    <row r="304" spans="26:28" x14ac:dyDescent="0.2">
      <c r="Z304" s="193"/>
      <c r="AA304" s="193"/>
      <c r="AB304" s="193"/>
    </row>
    <row r="305" spans="26:28" x14ac:dyDescent="0.2">
      <c r="Z305" s="193"/>
      <c r="AA305" s="193"/>
      <c r="AB305" s="193"/>
    </row>
    <row r="306" spans="26:28" x14ac:dyDescent="0.2">
      <c r="Z306" s="193"/>
      <c r="AA306" s="193"/>
      <c r="AB306" s="193"/>
    </row>
  </sheetData>
  <autoFilter ref="C123:L226" xr:uid="{00000000-0009-0000-0000-000004000000}"/>
  <mergeCells count="13">
    <mergeCell ref="AA2:AB2"/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45"/>
  <sheetViews>
    <sheetView showGridLines="0" topLeftCell="A138" workbookViewId="0">
      <selection activeCell="J156" sqref="J15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7.83203125" style="1" customWidth="1"/>
    <col min="14" max="14" width="10.83203125" style="1" hidden="1" customWidth="1"/>
    <col min="15" max="15" width="9.33203125" style="1" hidden="1" customWidth="1"/>
    <col min="16" max="16" width="31.5" style="1" customWidth="1"/>
    <col min="17" max="17" width="24" style="1" customWidth="1"/>
    <col min="18" max="18" width="25.5" style="1" customWidth="1"/>
    <col min="19" max="19" width="27.83203125" style="1" customWidth="1"/>
    <col min="20" max="20" width="30" style="1" customWidth="1"/>
    <col min="21" max="21" width="29.33203125" style="1" customWidth="1"/>
    <col min="22" max="22" width="23" style="1" customWidth="1"/>
    <col min="23" max="23" width="13.1640625" style="1" customWidth="1"/>
    <col min="24" max="24" width="14" style="1" customWidth="1"/>
    <col min="25" max="25" width="6.83203125" style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100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665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ROUND(K123,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ROUND((SUM(BE123:BE237)),  2)</f>
        <v>0</v>
      </c>
      <c r="G37" s="28"/>
      <c r="H37" s="28"/>
      <c r="I37" s="104">
        <v>0.21</v>
      </c>
      <c r="J37" s="28"/>
      <c r="K37" s="101">
        <f>ROUND(((SUM(BE123:BE237))*I37),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ROUND((SUM(BF123:BF237)),  2)</f>
        <v>0</v>
      </c>
      <c r="G38" s="28"/>
      <c r="H38" s="28"/>
      <c r="I38" s="104">
        <v>0.15</v>
      </c>
      <c r="J38" s="28"/>
      <c r="K38" s="101">
        <f>ROUND(((SUM(BF123:BF237))*I38),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ROUND((SUM(BG123:BG237)),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ROUND((SUM(BH123:BH237)),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ROUND((SUM(BI123:BI237)),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30" si="2">IFERROR(IF(FIND("
nezpůsobilé",$F68)&gt;1,$K67,0),"")</f>
        <v/>
      </c>
      <c r="AB67" s="198" t="str">
        <f t="shared" ref="AB67:AB130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01.04 - Trávníky a květnatné louky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4">Q123</f>
        <v>0</v>
      </c>
      <c r="J98" s="67">
        <f t="shared" si="4"/>
        <v>0</v>
      </c>
      <c r="K98" s="67">
        <f>K123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4"/>
        <v>0</v>
      </c>
      <c r="J99" s="119">
        <f t="shared" si="4"/>
        <v>0</v>
      </c>
      <c r="K99" s="119">
        <f>K124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4"/>
        <v>0</v>
      </c>
      <c r="J100" s="123">
        <f t="shared" si="4"/>
        <v>0</v>
      </c>
      <c r="K100" s="123">
        <f>K125</f>
        <v>0</v>
      </c>
      <c r="M100" s="120"/>
      <c r="AA100" s="197" t="str">
        <f t="shared" si="2"/>
        <v/>
      </c>
      <c r="AB100" s="198" t="str">
        <f t="shared" si="3"/>
        <v/>
      </c>
    </row>
    <row r="101" spans="1:47" s="10" customFormat="1" ht="19.899999999999999" customHeight="1" x14ac:dyDescent="0.2">
      <c r="B101" s="120"/>
      <c r="D101" s="121" t="s">
        <v>131</v>
      </c>
      <c r="E101" s="122"/>
      <c r="F101" s="122"/>
      <c r="G101" s="122"/>
      <c r="H101" s="122"/>
      <c r="I101" s="123">
        <f>Q235</f>
        <v>0</v>
      </c>
      <c r="J101" s="123">
        <f>R235</f>
        <v>0</v>
      </c>
      <c r="K101" s="123">
        <f>K235</f>
        <v>0</v>
      </c>
      <c r="M101" s="120"/>
      <c r="AA101" s="197" t="str">
        <f t="shared" si="2"/>
        <v/>
      </c>
      <c r="AB101" s="198" t="str">
        <f t="shared" si="3"/>
        <v/>
      </c>
    </row>
    <row r="102" spans="1:47" s="2" customFormat="1" ht="21.75" customHeight="1" x14ac:dyDescent="0.2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38"/>
      <c r="S102" s="28"/>
      <c r="T102" s="28"/>
      <c r="U102" s="28"/>
      <c r="V102" s="28"/>
      <c r="W102" s="28"/>
      <c r="X102" s="28"/>
      <c r="Y102" s="28"/>
      <c r="Z102" s="28"/>
      <c r="AA102" s="197" t="str">
        <f t="shared" si="2"/>
        <v/>
      </c>
      <c r="AB102" s="198" t="str">
        <f t="shared" si="3"/>
        <v/>
      </c>
      <c r="AC102" s="28"/>
      <c r="AD102" s="28"/>
      <c r="AE102" s="28"/>
    </row>
    <row r="103" spans="1:47" s="2" customFormat="1" ht="6.95" customHeight="1" x14ac:dyDescent="0.2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38"/>
      <c r="S103" s="28"/>
      <c r="T103" s="28"/>
      <c r="U103" s="28"/>
      <c r="V103" s="28"/>
      <c r="W103" s="28"/>
      <c r="X103" s="28"/>
      <c r="Y103" s="28"/>
      <c r="Z103" s="28"/>
      <c r="AA103" s="197" t="str">
        <f t="shared" si="2"/>
        <v/>
      </c>
      <c r="AB103" s="198" t="str">
        <f t="shared" si="3"/>
        <v/>
      </c>
      <c r="AC103" s="28"/>
      <c r="AD103" s="28"/>
      <c r="AE103" s="28"/>
    </row>
    <row r="104" spans="1:47" x14ac:dyDescent="0.2">
      <c r="AA104" s="197" t="str">
        <f t="shared" si="2"/>
        <v/>
      </c>
      <c r="AB104" s="198" t="str">
        <f t="shared" si="3"/>
        <v/>
      </c>
    </row>
    <row r="105" spans="1:47" x14ac:dyDescent="0.2">
      <c r="AA105" s="197" t="str">
        <f t="shared" si="2"/>
        <v/>
      </c>
      <c r="AB105" s="198" t="str">
        <f t="shared" si="3"/>
        <v/>
      </c>
    </row>
    <row r="106" spans="1:47" x14ac:dyDescent="0.2">
      <c r="AA106" s="197" t="str">
        <f t="shared" si="2"/>
        <v/>
      </c>
      <c r="AB106" s="198" t="str">
        <f t="shared" si="3"/>
        <v/>
      </c>
    </row>
    <row r="107" spans="1:47" s="2" customFormat="1" ht="6.95" customHeight="1" x14ac:dyDescent="0.2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38"/>
      <c r="S107" s="28"/>
      <c r="T107" s="28"/>
      <c r="U107" s="28"/>
      <c r="V107" s="28"/>
      <c r="W107" s="28"/>
      <c r="X107" s="28"/>
      <c r="Y107" s="28"/>
      <c r="Z107" s="28"/>
      <c r="AA107" s="197" t="str">
        <f t="shared" si="2"/>
        <v/>
      </c>
      <c r="AB107" s="198" t="str">
        <f t="shared" si="3"/>
        <v/>
      </c>
      <c r="AC107" s="28"/>
      <c r="AD107" s="28"/>
      <c r="AE107" s="28"/>
    </row>
    <row r="108" spans="1:47" s="2" customFormat="1" ht="24.95" customHeight="1" x14ac:dyDescent="0.2">
      <c r="A108" s="28"/>
      <c r="B108" s="29"/>
      <c r="C108" s="20" t="s">
        <v>133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6.95" customHeight="1" x14ac:dyDescent="0.2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2" customFormat="1" ht="12" customHeight="1" x14ac:dyDescent="0.2">
      <c r="A110" s="28"/>
      <c r="B110" s="29"/>
      <c r="C110" s="25" t="s">
        <v>15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2"/>
        <v/>
      </c>
      <c r="AB110" s="198" t="str">
        <f t="shared" si="3"/>
        <v/>
      </c>
      <c r="AC110" s="28"/>
      <c r="AD110" s="28"/>
      <c r="AE110" s="28"/>
    </row>
    <row r="111" spans="1:47" s="2" customFormat="1" ht="16.5" customHeight="1" x14ac:dyDescent="0.2">
      <c r="A111" s="28"/>
      <c r="B111" s="29"/>
      <c r="C111" s="28"/>
      <c r="D111" s="28"/>
      <c r="E111" s="329" t="str">
        <f>E7</f>
        <v>Revitalizace vybraných prostor v obci Stříbrná</v>
      </c>
      <c r="F111" s="330"/>
      <c r="G111" s="330"/>
      <c r="H111" s="330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1" customFormat="1" ht="12" customHeight="1" x14ac:dyDescent="0.2">
      <c r="B112" s="19"/>
      <c r="C112" s="25" t="s">
        <v>116</v>
      </c>
      <c r="M112" s="19"/>
      <c r="AA112" s="197" t="str">
        <f t="shared" si="2"/>
        <v/>
      </c>
      <c r="AB112" s="198" t="str">
        <f t="shared" si="3"/>
        <v/>
      </c>
    </row>
    <row r="113" spans="1:65" s="2" customFormat="1" ht="16.5" customHeight="1" x14ac:dyDescent="0.2">
      <c r="A113" s="28"/>
      <c r="B113" s="29"/>
      <c r="C113" s="28"/>
      <c r="D113" s="28"/>
      <c r="E113" s="329" t="s">
        <v>117</v>
      </c>
      <c r="F113" s="328"/>
      <c r="G113" s="328"/>
      <c r="H113" s="328"/>
      <c r="I113" s="28"/>
      <c r="J113" s="28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197" t="str">
        <f t="shared" si="2"/>
        <v/>
      </c>
      <c r="AB113" s="198" t="str">
        <f t="shared" si="3"/>
        <v/>
      </c>
      <c r="AC113" s="28"/>
      <c r="AD113" s="28"/>
      <c r="AE113" s="28"/>
    </row>
    <row r="114" spans="1:65" s="2" customFormat="1" ht="12" customHeight="1" x14ac:dyDescent="0.2">
      <c r="A114" s="28"/>
      <c r="B114" s="29"/>
      <c r="C114" s="25" t="s">
        <v>118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6.5" customHeight="1" x14ac:dyDescent="0.2">
      <c r="A115" s="28"/>
      <c r="B115" s="29"/>
      <c r="C115" s="28"/>
      <c r="D115" s="28"/>
      <c r="E115" s="292" t="str">
        <f>E11</f>
        <v>SO 01.04 - Trávníky a květnatné louky</v>
      </c>
      <c r="F115" s="328"/>
      <c r="G115" s="328"/>
      <c r="H115" s="3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6.9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12" customHeight="1" x14ac:dyDescent="0.2">
      <c r="A117" s="28"/>
      <c r="B117" s="29"/>
      <c r="C117" s="25" t="s">
        <v>19</v>
      </c>
      <c r="D117" s="28"/>
      <c r="E117" s="28"/>
      <c r="F117" s="23" t="str">
        <f>F14</f>
        <v>Stříbrná</v>
      </c>
      <c r="G117" s="28"/>
      <c r="H117" s="28"/>
      <c r="I117" s="25" t="s">
        <v>21</v>
      </c>
      <c r="J117" s="51" t="str">
        <f>IF(J14="","",J14)</f>
        <v>23. 4. 2021</v>
      </c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15.2" customHeight="1" x14ac:dyDescent="0.2">
      <c r="A119" s="28"/>
      <c r="B119" s="29"/>
      <c r="C119" s="25" t="s">
        <v>23</v>
      </c>
      <c r="D119" s="28"/>
      <c r="E119" s="28"/>
      <c r="F119" s="23" t="str">
        <f>E17</f>
        <v>Obec Stříbrná</v>
      </c>
      <c r="G119" s="28"/>
      <c r="H119" s="28"/>
      <c r="I119" s="25" t="s">
        <v>30</v>
      </c>
      <c r="J119" s="26" t="str">
        <f>E23</f>
        <v>Ing. Vladimír Dufek</v>
      </c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28</v>
      </c>
      <c r="D120" s="28"/>
      <c r="E120" s="28"/>
      <c r="F120" s="23" t="str">
        <f>IF(E20="","",E20)</f>
        <v xml:space="preserve"> </v>
      </c>
      <c r="G120" s="28"/>
      <c r="H120" s="28"/>
      <c r="I120" s="25" t="s">
        <v>33</v>
      </c>
      <c r="J120" s="26" t="str">
        <f>E26</f>
        <v xml:space="preserve"> </v>
      </c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2"/>
        <v/>
      </c>
      <c r="AB120" s="198" t="str">
        <f t="shared" si="3"/>
        <v/>
      </c>
      <c r="AC120" s="28"/>
      <c r="AD120" s="28"/>
      <c r="AE120" s="28"/>
    </row>
    <row r="121" spans="1:65" s="2" customFormat="1" ht="10.35" customHeight="1" x14ac:dyDescent="0.2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</row>
    <row r="122" spans="1:65" s="11" customFormat="1" ht="29.25" customHeight="1" x14ac:dyDescent="0.2">
      <c r="A122" s="124"/>
      <c r="B122" s="125"/>
      <c r="C122" s="126" t="s">
        <v>134</v>
      </c>
      <c r="D122" s="127" t="s">
        <v>60</v>
      </c>
      <c r="E122" s="127" t="s">
        <v>56</v>
      </c>
      <c r="F122" s="127" t="s">
        <v>57</v>
      </c>
      <c r="G122" s="127" t="s">
        <v>135</v>
      </c>
      <c r="H122" s="127" t="s">
        <v>136</v>
      </c>
      <c r="I122" s="127" t="s">
        <v>137</v>
      </c>
      <c r="J122" s="127" t="s">
        <v>138</v>
      </c>
      <c r="K122" s="127" t="s">
        <v>126</v>
      </c>
      <c r="L122" s="128" t="s">
        <v>139</v>
      </c>
      <c r="M122" s="129"/>
      <c r="N122" s="58" t="s">
        <v>1</v>
      </c>
      <c r="O122" s="59" t="s">
        <v>39</v>
      </c>
      <c r="P122" s="59" t="s">
        <v>140</v>
      </c>
      <c r="Q122" s="59" t="s">
        <v>141</v>
      </c>
      <c r="R122" s="59" t="s">
        <v>142</v>
      </c>
      <c r="S122" s="59" t="s">
        <v>143</v>
      </c>
      <c r="T122" s="59" t="s">
        <v>144</v>
      </c>
      <c r="U122" s="59" t="s">
        <v>145</v>
      </c>
      <c r="V122" s="59" t="s">
        <v>146</v>
      </c>
      <c r="W122" s="59" t="s">
        <v>147</v>
      </c>
      <c r="X122" s="60" t="s">
        <v>148</v>
      </c>
      <c r="Y122" s="124"/>
      <c r="Z122" s="124"/>
      <c r="AA122" s="197" t="str">
        <f t="shared" si="2"/>
        <v/>
      </c>
      <c r="AB122" s="198" t="str">
        <f t="shared" si="3"/>
        <v/>
      </c>
      <c r="AC122" s="124"/>
      <c r="AD122" s="124"/>
      <c r="AE122" s="124"/>
    </row>
    <row r="123" spans="1:65" s="2" customFormat="1" ht="22.9" customHeight="1" x14ac:dyDescent="0.25">
      <c r="A123" s="28"/>
      <c r="B123" s="29"/>
      <c r="C123" s="65" t="s">
        <v>149</v>
      </c>
      <c r="D123" s="28"/>
      <c r="E123" s="28"/>
      <c r="F123" s="28"/>
      <c r="G123" s="28"/>
      <c r="H123" s="28"/>
      <c r="I123" s="28"/>
      <c r="J123" s="28"/>
      <c r="K123" s="130">
        <f>BK123</f>
        <v>0</v>
      </c>
      <c r="L123" s="28"/>
      <c r="M123" s="29"/>
      <c r="N123" s="61"/>
      <c r="O123" s="52"/>
      <c r="P123" s="62"/>
      <c r="Q123" s="131">
        <f>Q124</f>
        <v>0</v>
      </c>
      <c r="R123" s="131">
        <f>R124</f>
        <v>0</v>
      </c>
      <c r="S123" s="62"/>
      <c r="T123" s="132">
        <f>T124</f>
        <v>276.67362800000001</v>
      </c>
      <c r="U123" s="62"/>
      <c r="V123" s="132">
        <f>V124</f>
        <v>1.6261240000000001</v>
      </c>
      <c r="W123" s="62"/>
      <c r="X123" s="133">
        <f>X124</f>
        <v>0</v>
      </c>
      <c r="Y123" s="28"/>
      <c r="Z123" s="28"/>
      <c r="AA123" s="197" t="str">
        <f t="shared" si="2"/>
        <v/>
      </c>
      <c r="AB123" s="198" t="str">
        <f t="shared" si="3"/>
        <v/>
      </c>
      <c r="AC123" s="28"/>
      <c r="AD123" s="28"/>
      <c r="AE123" s="28"/>
      <c r="AT123" s="16" t="s">
        <v>76</v>
      </c>
      <c r="AU123" s="16" t="s">
        <v>128</v>
      </c>
      <c r="BK123" s="134">
        <f>BK124</f>
        <v>0</v>
      </c>
    </row>
    <row r="124" spans="1:65" s="12" customFormat="1" ht="25.9" customHeight="1" x14ac:dyDescent="0.2">
      <c r="B124" s="135"/>
      <c r="D124" s="136" t="s">
        <v>76</v>
      </c>
      <c r="E124" s="137" t="s">
        <v>150</v>
      </c>
      <c r="F124" s="137" t="s">
        <v>151</v>
      </c>
      <c r="K124" s="138">
        <f>BK124</f>
        <v>0</v>
      </c>
      <c r="M124" s="135"/>
      <c r="N124" s="139"/>
      <c r="O124" s="140"/>
      <c r="P124" s="140"/>
      <c r="Q124" s="141">
        <f>Q125+Q235</f>
        <v>0</v>
      </c>
      <c r="R124" s="141">
        <f>R125+R235</f>
        <v>0</v>
      </c>
      <c r="S124" s="140"/>
      <c r="T124" s="142">
        <f>T125+T235</f>
        <v>276.67362800000001</v>
      </c>
      <c r="U124" s="140"/>
      <c r="V124" s="142">
        <f>V125+V235</f>
        <v>1.6261240000000001</v>
      </c>
      <c r="W124" s="140"/>
      <c r="X124" s="143">
        <f>X125+X235</f>
        <v>0</v>
      </c>
      <c r="AA124" s="197" t="str">
        <f t="shared" si="2"/>
        <v/>
      </c>
      <c r="AB124" s="198" t="str">
        <f t="shared" si="3"/>
        <v/>
      </c>
      <c r="AR124" s="136" t="s">
        <v>84</v>
      </c>
      <c r="AT124" s="144" t="s">
        <v>76</v>
      </c>
      <c r="AU124" s="144" t="s">
        <v>77</v>
      </c>
      <c r="AY124" s="136" t="s">
        <v>152</v>
      </c>
      <c r="BK124" s="145">
        <f>BK125+BK235</f>
        <v>0</v>
      </c>
    </row>
    <row r="125" spans="1:65" s="12" customFormat="1" ht="22.9" customHeight="1" x14ac:dyDescent="0.2">
      <c r="B125" s="135"/>
      <c r="D125" s="136" t="s">
        <v>76</v>
      </c>
      <c r="E125" s="146" t="s">
        <v>84</v>
      </c>
      <c r="F125" s="146" t="s">
        <v>153</v>
      </c>
      <c r="K125" s="147">
        <f>BK125</f>
        <v>0</v>
      </c>
      <c r="M125" s="135"/>
      <c r="N125" s="139"/>
      <c r="O125" s="140"/>
      <c r="P125" s="140"/>
      <c r="Q125" s="141">
        <f>SUM(Q126:Q234)</f>
        <v>0</v>
      </c>
      <c r="R125" s="141">
        <f>SUM(R126:R234)</f>
        <v>0</v>
      </c>
      <c r="S125" s="140"/>
      <c r="T125" s="142">
        <f>SUM(T126:T234)</f>
        <v>273.41675000000004</v>
      </c>
      <c r="U125" s="140"/>
      <c r="V125" s="142">
        <f>SUM(V126:V234)</f>
        <v>1.6261240000000001</v>
      </c>
      <c r="W125" s="140"/>
      <c r="X125" s="143">
        <f>SUM(X126:X234)</f>
        <v>0</v>
      </c>
      <c r="AA125" s="197" t="str">
        <f t="shared" si="2"/>
        <v/>
      </c>
      <c r="AB125" s="198" t="str">
        <f t="shared" si="3"/>
        <v/>
      </c>
      <c r="AR125" s="136" t="s">
        <v>84</v>
      </c>
      <c r="AT125" s="144" t="s">
        <v>76</v>
      </c>
      <c r="AU125" s="144" t="s">
        <v>84</v>
      </c>
      <c r="AY125" s="136" t="s">
        <v>152</v>
      </c>
      <c r="BK125" s="145">
        <f>SUM(BK126:BK234)</f>
        <v>0</v>
      </c>
    </row>
    <row r="126" spans="1:65" s="2" customFormat="1" ht="33" customHeight="1" x14ac:dyDescent="0.2">
      <c r="A126" s="28"/>
      <c r="B126" s="148"/>
      <c r="C126" s="233" t="s">
        <v>84</v>
      </c>
      <c r="D126" s="233" t="s">
        <v>154</v>
      </c>
      <c r="E126" s="234" t="s">
        <v>666</v>
      </c>
      <c r="F126" s="235" t="s">
        <v>667</v>
      </c>
      <c r="G126" s="236" t="s">
        <v>258</v>
      </c>
      <c r="H126" s="237">
        <v>978</v>
      </c>
      <c r="I126" s="238">
        <v>0</v>
      </c>
      <c r="J126" s="284">
        <v>0</v>
      </c>
      <c r="K126" s="238">
        <f>ROUND(P126*H126,2)</f>
        <v>0</v>
      </c>
      <c r="L126" s="235" t="s">
        <v>158</v>
      </c>
      <c r="M126" s="29"/>
      <c r="N126" s="155" t="s">
        <v>1</v>
      </c>
      <c r="O126" s="156" t="s">
        <v>40</v>
      </c>
      <c r="P126" s="157">
        <f>I126+J126</f>
        <v>0</v>
      </c>
      <c r="Q126" s="157">
        <f>ROUND(I126*H126,2)</f>
        <v>0</v>
      </c>
      <c r="R126" s="157">
        <f>ROUND(J126*H126,2)</f>
        <v>0</v>
      </c>
      <c r="S126" s="158">
        <v>7.0000000000000001E-3</v>
      </c>
      <c r="T126" s="158">
        <f>S126*H126</f>
        <v>6.8460000000000001</v>
      </c>
      <c r="U126" s="158">
        <v>0</v>
      </c>
      <c r="V126" s="158">
        <f>U126*H126</f>
        <v>0</v>
      </c>
      <c r="W126" s="158">
        <v>0</v>
      </c>
      <c r="X126" s="159">
        <f>W126*H126</f>
        <v>0</v>
      </c>
      <c r="Y126" s="28"/>
      <c r="Z126" s="28"/>
      <c r="AA126" s="197" t="str">
        <f t="shared" si="2"/>
        <v/>
      </c>
      <c r="AB126" s="198">
        <f t="shared" si="3"/>
        <v>0</v>
      </c>
      <c r="AC126" s="28"/>
      <c r="AD126" s="28"/>
      <c r="AE126" s="28"/>
      <c r="AR126" s="160" t="s">
        <v>159</v>
      </c>
      <c r="AT126" s="160" t="s">
        <v>154</v>
      </c>
      <c r="AU126" s="160" t="s">
        <v>86</v>
      </c>
      <c r="AY126" s="16" t="s">
        <v>152</v>
      </c>
      <c r="BE126" s="161">
        <f>IF(O126="základní",K126,0)</f>
        <v>0</v>
      </c>
      <c r="BF126" s="161">
        <f>IF(O126="snížená",K126,0)</f>
        <v>0</v>
      </c>
      <c r="BG126" s="161">
        <f>IF(O126="zákl. přenesená",K126,0)</f>
        <v>0</v>
      </c>
      <c r="BH126" s="161">
        <f>IF(O126="sníž. přenesená",K126,0)</f>
        <v>0</v>
      </c>
      <c r="BI126" s="161">
        <f>IF(O126="nulová",K126,0)</f>
        <v>0</v>
      </c>
      <c r="BJ126" s="16" t="s">
        <v>84</v>
      </c>
      <c r="BK126" s="161">
        <f>ROUND(P126*H126,2)</f>
        <v>0</v>
      </c>
      <c r="BL126" s="16" t="s">
        <v>159</v>
      </c>
      <c r="BM126" s="160" t="s">
        <v>668</v>
      </c>
    </row>
    <row r="127" spans="1:65" s="2" customFormat="1" ht="19.5" x14ac:dyDescent="0.2">
      <c r="A127" s="28"/>
      <c r="B127" s="29"/>
      <c r="C127" s="239"/>
      <c r="D127" s="240" t="s">
        <v>161</v>
      </c>
      <c r="E127" s="239"/>
      <c r="F127" s="241" t="s">
        <v>210</v>
      </c>
      <c r="G127" s="239"/>
      <c r="H127" s="239"/>
      <c r="I127" s="239"/>
      <c r="J127" s="239"/>
      <c r="K127" s="239"/>
      <c r="L127" s="239"/>
      <c r="M127" s="29"/>
      <c r="N127" s="164"/>
      <c r="O127" s="165"/>
      <c r="P127" s="54"/>
      <c r="Q127" s="54"/>
      <c r="R127" s="54"/>
      <c r="S127" s="54"/>
      <c r="T127" s="54"/>
      <c r="U127" s="54"/>
      <c r="V127" s="54"/>
      <c r="W127" s="54"/>
      <c r="X127" s="55"/>
      <c r="Y127" s="28"/>
      <c r="Z127" s="28"/>
      <c r="AA127" s="197" t="str">
        <f t="shared" si="2"/>
        <v/>
      </c>
      <c r="AB127" s="198" t="str">
        <f t="shared" si="3"/>
        <v/>
      </c>
      <c r="AC127" s="28"/>
      <c r="AD127" s="28"/>
      <c r="AE127" s="28"/>
      <c r="AT127" s="16" t="s">
        <v>161</v>
      </c>
      <c r="AU127" s="16" t="s">
        <v>86</v>
      </c>
    </row>
    <row r="128" spans="1:65" s="13" customFormat="1" x14ac:dyDescent="0.2">
      <c r="B128" s="175"/>
      <c r="C128" s="242"/>
      <c r="D128" s="240" t="s">
        <v>177</v>
      </c>
      <c r="E128" s="243" t="s">
        <v>1</v>
      </c>
      <c r="F128" s="244" t="s">
        <v>669</v>
      </c>
      <c r="G128" s="242"/>
      <c r="H128" s="245">
        <v>978</v>
      </c>
      <c r="I128" s="242"/>
      <c r="J128" s="242"/>
      <c r="K128" s="242"/>
      <c r="L128" s="242"/>
      <c r="M128" s="175"/>
      <c r="N128" s="179"/>
      <c r="O128" s="180"/>
      <c r="P128" s="180"/>
      <c r="Q128" s="180"/>
      <c r="R128" s="180"/>
      <c r="S128" s="180"/>
      <c r="T128" s="180"/>
      <c r="U128" s="180"/>
      <c r="V128" s="180"/>
      <c r="W128" s="180"/>
      <c r="X128" s="181"/>
      <c r="AA128" s="197" t="str">
        <f t="shared" si="2"/>
        <v/>
      </c>
      <c r="AB128" s="198" t="str">
        <f t="shared" si="3"/>
        <v/>
      </c>
      <c r="AT128" s="176" t="s">
        <v>177</v>
      </c>
      <c r="AU128" s="176" t="s">
        <v>86</v>
      </c>
      <c r="AV128" s="13" t="s">
        <v>86</v>
      </c>
      <c r="AW128" s="13" t="s">
        <v>4</v>
      </c>
      <c r="AX128" s="13" t="s">
        <v>84</v>
      </c>
      <c r="AY128" s="176" t="s">
        <v>152</v>
      </c>
    </row>
    <row r="129" spans="1:65" s="2" customFormat="1" ht="16.5" customHeight="1" x14ac:dyDescent="0.2">
      <c r="A129" s="28"/>
      <c r="B129" s="148"/>
      <c r="C129" s="246" t="s">
        <v>86</v>
      </c>
      <c r="D129" s="246" t="s">
        <v>170</v>
      </c>
      <c r="E129" s="247" t="s">
        <v>171</v>
      </c>
      <c r="F129" s="248" t="s">
        <v>670</v>
      </c>
      <c r="G129" s="249" t="s">
        <v>671</v>
      </c>
      <c r="H129" s="250">
        <v>1956</v>
      </c>
      <c r="I129" s="285">
        <v>0</v>
      </c>
      <c r="J129" s="252"/>
      <c r="K129" s="251">
        <f>ROUND(P129*H129,2)</f>
        <v>0</v>
      </c>
      <c r="L129" s="248" t="s">
        <v>1</v>
      </c>
      <c r="M129" s="173"/>
      <c r="N129" s="174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0</v>
      </c>
      <c r="T129" s="158">
        <f>S129*H129</f>
        <v>0</v>
      </c>
      <c r="U129" s="158">
        <v>0</v>
      </c>
      <c r="V129" s="158">
        <f>U129*H129</f>
        <v>0</v>
      </c>
      <c r="W129" s="158">
        <v>0</v>
      </c>
      <c r="X129" s="159">
        <f>W129*H129</f>
        <v>0</v>
      </c>
      <c r="Y129" s="28"/>
      <c r="Z129" s="28"/>
      <c r="AA129" s="197" t="str">
        <f t="shared" si="2"/>
        <v/>
      </c>
      <c r="AB129" s="198">
        <f t="shared" si="3"/>
        <v>0</v>
      </c>
      <c r="AC129" s="28"/>
      <c r="AD129" s="28"/>
      <c r="AE129" s="28"/>
      <c r="AR129" s="160" t="s">
        <v>174</v>
      </c>
      <c r="AT129" s="160" t="s">
        <v>170</v>
      </c>
      <c r="AU129" s="160" t="s">
        <v>86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672</v>
      </c>
    </row>
    <row r="130" spans="1:65" s="2" customFormat="1" ht="19.5" x14ac:dyDescent="0.2">
      <c r="A130" s="28"/>
      <c r="B130" s="29"/>
      <c r="C130" s="239"/>
      <c r="D130" s="240" t="s">
        <v>161</v>
      </c>
      <c r="E130" s="239"/>
      <c r="F130" s="241" t="s">
        <v>210</v>
      </c>
      <c r="G130" s="239"/>
      <c r="H130" s="239"/>
      <c r="I130" s="239"/>
      <c r="J130" s="239"/>
      <c r="K130" s="239"/>
      <c r="L130" s="239"/>
      <c r="M130" s="29"/>
      <c r="N130" s="164"/>
      <c r="O130" s="16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197" t="str">
        <f t="shared" si="2"/>
        <v/>
      </c>
      <c r="AB130" s="198" t="str">
        <f t="shared" si="3"/>
        <v/>
      </c>
      <c r="AC130" s="28"/>
      <c r="AD130" s="28"/>
      <c r="AE130" s="28"/>
      <c r="AT130" s="16" t="s">
        <v>161</v>
      </c>
      <c r="AU130" s="16" t="s">
        <v>86</v>
      </c>
    </row>
    <row r="131" spans="1:65" s="13" customFormat="1" x14ac:dyDescent="0.2">
      <c r="B131" s="175"/>
      <c r="C131" s="242"/>
      <c r="D131" s="240" t="s">
        <v>177</v>
      </c>
      <c r="E131" s="243" t="s">
        <v>1</v>
      </c>
      <c r="F131" s="244" t="s">
        <v>673</v>
      </c>
      <c r="G131" s="242"/>
      <c r="H131" s="245">
        <v>1956</v>
      </c>
      <c r="I131" s="242"/>
      <c r="J131" s="242"/>
      <c r="K131" s="242"/>
      <c r="L131" s="242"/>
      <c r="M131" s="175"/>
      <c r="N131" s="179"/>
      <c r="O131" s="180"/>
      <c r="P131" s="180"/>
      <c r="Q131" s="180"/>
      <c r="R131" s="180"/>
      <c r="S131" s="180"/>
      <c r="T131" s="180"/>
      <c r="U131" s="180"/>
      <c r="V131" s="180"/>
      <c r="W131" s="180"/>
      <c r="X131" s="181"/>
      <c r="AA131" s="197" t="str">
        <f t="shared" ref="AA131:AA194" si="5">IFERROR(IF(FIND("
nezpůsobilé",$F132)&gt;1,$K131,0),"")</f>
        <v/>
      </c>
      <c r="AB131" s="198" t="str">
        <f t="shared" ref="AB131:AB194" si="6">IFERROR(IF(FIND("
způsobilé",$F132)&gt;1,$K131,0),"")</f>
        <v/>
      </c>
      <c r="AT131" s="176" t="s">
        <v>177</v>
      </c>
      <c r="AU131" s="176" t="s">
        <v>86</v>
      </c>
      <c r="AV131" s="13" t="s">
        <v>86</v>
      </c>
      <c r="AW131" s="13" t="s">
        <v>4</v>
      </c>
      <c r="AX131" s="13" t="s">
        <v>84</v>
      </c>
      <c r="AY131" s="176" t="s">
        <v>152</v>
      </c>
    </row>
    <row r="132" spans="1:65" s="2" customFormat="1" ht="33" customHeight="1" x14ac:dyDescent="0.2">
      <c r="A132" s="28"/>
      <c r="B132" s="148"/>
      <c r="C132" s="233" t="s">
        <v>165</v>
      </c>
      <c r="D132" s="233" t="s">
        <v>154</v>
      </c>
      <c r="E132" s="234" t="s">
        <v>666</v>
      </c>
      <c r="F132" s="235" t="s">
        <v>667</v>
      </c>
      <c r="G132" s="236" t="s">
        <v>258</v>
      </c>
      <c r="H132" s="237">
        <v>47</v>
      </c>
      <c r="I132" s="238">
        <v>0</v>
      </c>
      <c r="J132" s="284">
        <v>0</v>
      </c>
      <c r="K132" s="238">
        <f>ROUND(P132*H132,2)</f>
        <v>0</v>
      </c>
      <c r="L132" s="235" t="s">
        <v>158</v>
      </c>
      <c r="M132" s="29"/>
      <c r="N132" s="155" t="s">
        <v>1</v>
      </c>
      <c r="O132" s="156" t="s">
        <v>40</v>
      </c>
      <c r="P132" s="157">
        <f>I132+J132</f>
        <v>0</v>
      </c>
      <c r="Q132" s="157">
        <f>ROUND(I132*H132,2)</f>
        <v>0</v>
      </c>
      <c r="R132" s="157">
        <f>ROUND(J132*H132,2)</f>
        <v>0</v>
      </c>
      <c r="S132" s="158">
        <v>7.0000000000000001E-3</v>
      </c>
      <c r="T132" s="158">
        <f>S132*H132</f>
        <v>0.32900000000000001</v>
      </c>
      <c r="U132" s="158">
        <v>0</v>
      </c>
      <c r="V132" s="158">
        <f>U132*H132</f>
        <v>0</v>
      </c>
      <c r="W132" s="158">
        <v>0</v>
      </c>
      <c r="X132" s="159">
        <f>W132*H132</f>
        <v>0</v>
      </c>
      <c r="Y132" s="28"/>
      <c r="Z132" s="28"/>
      <c r="AA132" s="197">
        <f t="shared" si="5"/>
        <v>0</v>
      </c>
      <c r="AB132" s="198" t="str">
        <f t="shared" si="6"/>
        <v/>
      </c>
      <c r="AC132" s="28"/>
      <c r="AD132" s="28"/>
      <c r="AE132" s="28"/>
      <c r="AR132" s="160" t="s">
        <v>159</v>
      </c>
      <c r="AT132" s="160" t="s">
        <v>154</v>
      </c>
      <c r="AU132" s="160" t="s">
        <v>86</v>
      </c>
      <c r="AY132" s="16" t="s">
        <v>152</v>
      </c>
      <c r="BE132" s="161">
        <f>IF(O132="základní",K132,0)</f>
        <v>0</v>
      </c>
      <c r="BF132" s="161">
        <f>IF(O132="snížená",K132,0)</f>
        <v>0</v>
      </c>
      <c r="BG132" s="161">
        <f>IF(O132="zákl. přenesená",K132,0)</f>
        <v>0</v>
      </c>
      <c r="BH132" s="161">
        <f>IF(O132="sníž. přenesená",K132,0)</f>
        <v>0</v>
      </c>
      <c r="BI132" s="161">
        <f>IF(O132="nulová",K132,0)</f>
        <v>0</v>
      </c>
      <c r="BJ132" s="16" t="s">
        <v>84</v>
      </c>
      <c r="BK132" s="161">
        <f>ROUND(P132*H132,2)</f>
        <v>0</v>
      </c>
      <c r="BL132" s="16" t="s">
        <v>159</v>
      </c>
      <c r="BM132" s="160" t="s">
        <v>674</v>
      </c>
    </row>
    <row r="133" spans="1:65" s="2" customFormat="1" ht="19.5" x14ac:dyDescent="0.2">
      <c r="A133" s="28"/>
      <c r="B133" s="29"/>
      <c r="C133" s="239"/>
      <c r="D133" s="240" t="s">
        <v>161</v>
      </c>
      <c r="E133" s="239"/>
      <c r="F133" s="241" t="s">
        <v>215</v>
      </c>
      <c r="G133" s="239"/>
      <c r="H133" s="239"/>
      <c r="I133" s="239"/>
      <c r="J133" s="239"/>
      <c r="K133" s="239"/>
      <c r="L133" s="239"/>
      <c r="M133" s="29"/>
      <c r="N133" s="164"/>
      <c r="O133" s="165"/>
      <c r="P133" s="54"/>
      <c r="Q133" s="54"/>
      <c r="R133" s="54"/>
      <c r="S133" s="54"/>
      <c r="T133" s="54"/>
      <c r="U133" s="54"/>
      <c r="V133" s="54"/>
      <c r="W133" s="54"/>
      <c r="X133" s="55"/>
      <c r="Y133" s="28"/>
      <c r="Z133" s="28"/>
      <c r="AA133" s="197" t="str">
        <f t="shared" si="5"/>
        <v/>
      </c>
      <c r="AB133" s="198" t="str">
        <f t="shared" si="6"/>
        <v/>
      </c>
      <c r="AC133" s="28"/>
      <c r="AD133" s="28"/>
      <c r="AE133" s="28"/>
      <c r="AT133" s="16" t="s">
        <v>161</v>
      </c>
      <c r="AU133" s="16" t="s">
        <v>86</v>
      </c>
    </row>
    <row r="134" spans="1:65" s="13" customFormat="1" x14ac:dyDescent="0.2">
      <c r="B134" s="175"/>
      <c r="C134" s="242"/>
      <c r="D134" s="240" t="s">
        <v>177</v>
      </c>
      <c r="E134" s="243" t="s">
        <v>1</v>
      </c>
      <c r="F134" s="244" t="s">
        <v>675</v>
      </c>
      <c r="G134" s="242"/>
      <c r="H134" s="245">
        <v>47</v>
      </c>
      <c r="I134" s="242"/>
      <c r="J134" s="242"/>
      <c r="K134" s="242"/>
      <c r="L134" s="242"/>
      <c r="M134" s="175"/>
      <c r="N134" s="179"/>
      <c r="O134" s="180"/>
      <c r="P134" s="180"/>
      <c r="Q134" s="180"/>
      <c r="R134" s="180"/>
      <c r="S134" s="180"/>
      <c r="T134" s="180"/>
      <c r="U134" s="180"/>
      <c r="V134" s="180"/>
      <c r="W134" s="180"/>
      <c r="X134" s="181"/>
      <c r="AA134" s="197" t="str">
        <f t="shared" si="5"/>
        <v/>
      </c>
      <c r="AB134" s="198" t="str">
        <f t="shared" si="6"/>
        <v/>
      </c>
      <c r="AT134" s="176" t="s">
        <v>177</v>
      </c>
      <c r="AU134" s="176" t="s">
        <v>86</v>
      </c>
      <c r="AV134" s="13" t="s">
        <v>86</v>
      </c>
      <c r="AW134" s="13" t="s">
        <v>4</v>
      </c>
      <c r="AX134" s="13" t="s">
        <v>84</v>
      </c>
      <c r="AY134" s="176" t="s">
        <v>152</v>
      </c>
    </row>
    <row r="135" spans="1:65" s="2" customFormat="1" ht="16.5" customHeight="1" x14ac:dyDescent="0.2">
      <c r="A135" s="28"/>
      <c r="B135" s="148"/>
      <c r="C135" s="246" t="s">
        <v>159</v>
      </c>
      <c r="D135" s="246" t="s">
        <v>170</v>
      </c>
      <c r="E135" s="247" t="s">
        <v>171</v>
      </c>
      <c r="F135" s="248" t="s">
        <v>670</v>
      </c>
      <c r="G135" s="249" t="s">
        <v>671</v>
      </c>
      <c r="H135" s="250">
        <v>94</v>
      </c>
      <c r="I135" s="285">
        <v>0</v>
      </c>
      <c r="J135" s="252"/>
      <c r="K135" s="251">
        <f>ROUND(P135*H135,2)</f>
        <v>0</v>
      </c>
      <c r="L135" s="248" t="s">
        <v>1</v>
      </c>
      <c r="M135" s="173"/>
      <c r="N135" s="174" t="s">
        <v>1</v>
      </c>
      <c r="O135" s="156" t="s">
        <v>40</v>
      </c>
      <c r="P135" s="157">
        <f>I135+J135</f>
        <v>0</v>
      </c>
      <c r="Q135" s="157">
        <f>ROUND(I135*H135,2)</f>
        <v>0</v>
      </c>
      <c r="R135" s="157">
        <f>ROUND(J135*H135,2)</f>
        <v>0</v>
      </c>
      <c r="S135" s="158">
        <v>0</v>
      </c>
      <c r="T135" s="158">
        <f>S135*H135</f>
        <v>0</v>
      </c>
      <c r="U135" s="158">
        <v>0</v>
      </c>
      <c r="V135" s="158">
        <f>U135*H135</f>
        <v>0</v>
      </c>
      <c r="W135" s="158">
        <v>0</v>
      </c>
      <c r="X135" s="159">
        <f>W135*H135</f>
        <v>0</v>
      </c>
      <c r="Y135" s="28"/>
      <c r="Z135" s="28"/>
      <c r="AA135" s="197">
        <f t="shared" si="5"/>
        <v>0</v>
      </c>
      <c r="AB135" s="198" t="str">
        <f t="shared" si="6"/>
        <v/>
      </c>
      <c r="AC135" s="28"/>
      <c r="AD135" s="28"/>
      <c r="AE135" s="28"/>
      <c r="AR135" s="160" t="s">
        <v>174</v>
      </c>
      <c r="AT135" s="160" t="s">
        <v>170</v>
      </c>
      <c r="AU135" s="160" t="s">
        <v>86</v>
      </c>
      <c r="AY135" s="16" t="s">
        <v>152</v>
      </c>
      <c r="BE135" s="161">
        <f>IF(O135="základní",K135,0)</f>
        <v>0</v>
      </c>
      <c r="BF135" s="161">
        <f>IF(O135="snížená",K135,0)</f>
        <v>0</v>
      </c>
      <c r="BG135" s="161">
        <f>IF(O135="zákl. přenesená",K135,0)</f>
        <v>0</v>
      </c>
      <c r="BH135" s="161">
        <f>IF(O135="sníž. přenesená",K135,0)</f>
        <v>0</v>
      </c>
      <c r="BI135" s="161">
        <f>IF(O135="nulová",K135,0)</f>
        <v>0</v>
      </c>
      <c r="BJ135" s="16" t="s">
        <v>84</v>
      </c>
      <c r="BK135" s="161">
        <f>ROUND(P135*H135,2)</f>
        <v>0</v>
      </c>
      <c r="BL135" s="16" t="s">
        <v>159</v>
      </c>
      <c r="BM135" s="160" t="s">
        <v>676</v>
      </c>
    </row>
    <row r="136" spans="1:65" s="2" customFormat="1" ht="19.5" x14ac:dyDescent="0.2">
      <c r="A136" s="28"/>
      <c r="B136" s="29"/>
      <c r="C136" s="239"/>
      <c r="D136" s="240" t="s">
        <v>161</v>
      </c>
      <c r="E136" s="239"/>
      <c r="F136" s="241" t="s">
        <v>215</v>
      </c>
      <c r="G136" s="239"/>
      <c r="H136" s="239"/>
      <c r="I136" s="239"/>
      <c r="J136" s="239"/>
      <c r="K136" s="239"/>
      <c r="L136" s="239"/>
      <c r="M136" s="29"/>
      <c r="N136" s="164"/>
      <c r="O136" s="16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197" t="str">
        <f t="shared" si="5"/>
        <v/>
      </c>
      <c r="AB136" s="198" t="str">
        <f t="shared" si="6"/>
        <v/>
      </c>
      <c r="AC136" s="28"/>
      <c r="AD136" s="28"/>
      <c r="AE136" s="28"/>
      <c r="AT136" s="16" t="s">
        <v>161</v>
      </c>
      <c r="AU136" s="16" t="s">
        <v>86</v>
      </c>
    </row>
    <row r="137" spans="1:65" s="13" customFormat="1" x14ac:dyDescent="0.2">
      <c r="B137" s="175"/>
      <c r="C137" s="242"/>
      <c r="D137" s="240" t="s">
        <v>177</v>
      </c>
      <c r="E137" s="243" t="s">
        <v>1</v>
      </c>
      <c r="F137" s="244" t="s">
        <v>677</v>
      </c>
      <c r="G137" s="242"/>
      <c r="H137" s="245">
        <v>94</v>
      </c>
      <c r="I137" s="242"/>
      <c r="J137" s="242"/>
      <c r="K137" s="242"/>
      <c r="L137" s="242"/>
      <c r="M137" s="175"/>
      <c r="N137" s="179"/>
      <c r="O137" s="180"/>
      <c r="P137" s="180"/>
      <c r="Q137" s="180"/>
      <c r="R137" s="180"/>
      <c r="S137" s="180"/>
      <c r="T137" s="180"/>
      <c r="U137" s="180"/>
      <c r="V137" s="180"/>
      <c r="W137" s="180"/>
      <c r="X137" s="181"/>
      <c r="AA137" s="197" t="str">
        <f t="shared" si="5"/>
        <v/>
      </c>
      <c r="AB137" s="198" t="str">
        <f t="shared" si="6"/>
        <v/>
      </c>
      <c r="AT137" s="176" t="s">
        <v>177</v>
      </c>
      <c r="AU137" s="176" t="s">
        <v>86</v>
      </c>
      <c r="AV137" s="13" t="s">
        <v>86</v>
      </c>
      <c r="AW137" s="13" t="s">
        <v>4</v>
      </c>
      <c r="AX137" s="13" t="s">
        <v>84</v>
      </c>
      <c r="AY137" s="176" t="s">
        <v>152</v>
      </c>
    </row>
    <row r="138" spans="1:65" s="2" customFormat="1" ht="33" customHeight="1" x14ac:dyDescent="0.2">
      <c r="A138" s="28"/>
      <c r="B138" s="148"/>
      <c r="C138" s="233" t="s">
        <v>181</v>
      </c>
      <c r="D138" s="233" t="s">
        <v>154</v>
      </c>
      <c r="E138" s="234" t="s">
        <v>678</v>
      </c>
      <c r="F138" s="235" t="s">
        <v>679</v>
      </c>
      <c r="G138" s="236" t="s">
        <v>258</v>
      </c>
      <c r="H138" s="237">
        <v>1616</v>
      </c>
      <c r="I138" s="238">
        <v>0</v>
      </c>
      <c r="J138" s="284">
        <v>0</v>
      </c>
      <c r="K138" s="238">
        <f>ROUND(P138*H138,2)</f>
        <v>0</v>
      </c>
      <c r="L138" s="235" t="s">
        <v>158</v>
      </c>
      <c r="M138" s="29"/>
      <c r="N138" s="155" t="s">
        <v>1</v>
      </c>
      <c r="O138" s="156" t="s">
        <v>40</v>
      </c>
      <c r="P138" s="157">
        <f>I138+J138</f>
        <v>0</v>
      </c>
      <c r="Q138" s="157">
        <f>ROUND(I138*H138,2)</f>
        <v>0</v>
      </c>
      <c r="R138" s="157">
        <f>ROUND(J138*H138,2)</f>
        <v>0</v>
      </c>
      <c r="S138" s="158">
        <v>5.8000000000000003E-2</v>
      </c>
      <c r="T138" s="158">
        <f>S138*H138</f>
        <v>93.728000000000009</v>
      </c>
      <c r="U138" s="158">
        <v>0</v>
      </c>
      <c r="V138" s="158">
        <f>U138*H138</f>
        <v>0</v>
      </c>
      <c r="W138" s="158">
        <v>0</v>
      </c>
      <c r="X138" s="159">
        <f>W138*H138</f>
        <v>0</v>
      </c>
      <c r="Y138" s="28"/>
      <c r="Z138" s="28"/>
      <c r="AA138" s="197" t="str">
        <f t="shared" si="5"/>
        <v/>
      </c>
      <c r="AB138" s="198">
        <f t="shared" si="6"/>
        <v>0</v>
      </c>
      <c r="AC138" s="28"/>
      <c r="AD138" s="28"/>
      <c r="AE138" s="28"/>
      <c r="AR138" s="160" t="s">
        <v>159</v>
      </c>
      <c r="AT138" s="160" t="s">
        <v>154</v>
      </c>
      <c r="AU138" s="160" t="s">
        <v>86</v>
      </c>
      <c r="AY138" s="16" t="s">
        <v>152</v>
      </c>
      <c r="BE138" s="161">
        <f>IF(O138="základní",K138,0)</f>
        <v>0</v>
      </c>
      <c r="BF138" s="161">
        <f>IF(O138="snížená",K138,0)</f>
        <v>0</v>
      </c>
      <c r="BG138" s="161">
        <f>IF(O138="zákl. přenesená",K138,0)</f>
        <v>0</v>
      </c>
      <c r="BH138" s="161">
        <f>IF(O138="sníž. přenesená",K138,0)</f>
        <v>0</v>
      </c>
      <c r="BI138" s="161">
        <f>IF(O138="nulová",K138,0)</f>
        <v>0</v>
      </c>
      <c r="BJ138" s="16" t="s">
        <v>84</v>
      </c>
      <c r="BK138" s="161">
        <f>ROUND(P138*H138,2)</f>
        <v>0</v>
      </c>
      <c r="BL138" s="16" t="s">
        <v>159</v>
      </c>
      <c r="BM138" s="160" t="s">
        <v>680</v>
      </c>
    </row>
    <row r="139" spans="1:65" s="2" customFormat="1" ht="29.25" x14ac:dyDescent="0.2">
      <c r="A139" s="28"/>
      <c r="B139" s="29"/>
      <c r="C139" s="239"/>
      <c r="D139" s="240" t="s">
        <v>161</v>
      </c>
      <c r="E139" s="239"/>
      <c r="F139" s="241" t="s">
        <v>234</v>
      </c>
      <c r="G139" s="239"/>
      <c r="H139" s="239"/>
      <c r="I139" s="239"/>
      <c r="J139" s="239"/>
      <c r="K139" s="239"/>
      <c r="L139" s="239"/>
      <c r="M139" s="29"/>
      <c r="N139" s="164"/>
      <c r="O139" s="165"/>
      <c r="P139" s="54"/>
      <c r="Q139" s="54"/>
      <c r="R139" s="54"/>
      <c r="S139" s="54"/>
      <c r="T139" s="54"/>
      <c r="U139" s="54"/>
      <c r="V139" s="54"/>
      <c r="W139" s="54"/>
      <c r="X139" s="55"/>
      <c r="Y139" s="28"/>
      <c r="Z139" s="28"/>
      <c r="AA139" s="197" t="str">
        <f t="shared" si="5"/>
        <v/>
      </c>
      <c r="AB139" s="198" t="str">
        <f t="shared" si="6"/>
        <v/>
      </c>
      <c r="AC139" s="28"/>
      <c r="AD139" s="28"/>
      <c r="AE139" s="28"/>
      <c r="AT139" s="16" t="s">
        <v>161</v>
      </c>
      <c r="AU139" s="16" t="s">
        <v>86</v>
      </c>
    </row>
    <row r="140" spans="1:65" s="13" customFormat="1" x14ac:dyDescent="0.2">
      <c r="B140" s="175"/>
      <c r="C140" s="242"/>
      <c r="D140" s="240" t="s">
        <v>177</v>
      </c>
      <c r="E140" s="243" t="s">
        <v>1</v>
      </c>
      <c r="F140" s="244" t="s">
        <v>681</v>
      </c>
      <c r="G140" s="242"/>
      <c r="H140" s="245">
        <v>1616</v>
      </c>
      <c r="I140" s="242"/>
      <c r="J140" s="242"/>
      <c r="K140" s="242"/>
      <c r="L140" s="242"/>
      <c r="M140" s="175"/>
      <c r="N140" s="179"/>
      <c r="O140" s="180"/>
      <c r="P140" s="180"/>
      <c r="Q140" s="180"/>
      <c r="R140" s="180"/>
      <c r="S140" s="180"/>
      <c r="T140" s="180"/>
      <c r="U140" s="180"/>
      <c r="V140" s="180"/>
      <c r="W140" s="180"/>
      <c r="X140" s="181"/>
      <c r="AA140" s="197" t="str">
        <f t="shared" si="5"/>
        <v/>
      </c>
      <c r="AB140" s="198" t="str">
        <f t="shared" si="6"/>
        <v/>
      </c>
      <c r="AT140" s="176" t="s">
        <v>177</v>
      </c>
      <c r="AU140" s="176" t="s">
        <v>86</v>
      </c>
      <c r="AV140" s="13" t="s">
        <v>86</v>
      </c>
      <c r="AW140" s="13" t="s">
        <v>4</v>
      </c>
      <c r="AX140" s="13" t="s">
        <v>84</v>
      </c>
      <c r="AY140" s="176" t="s">
        <v>152</v>
      </c>
    </row>
    <row r="141" spans="1:65" s="2" customFormat="1" ht="21.75" customHeight="1" x14ac:dyDescent="0.2">
      <c r="A141" s="28"/>
      <c r="B141" s="148"/>
      <c r="C141" s="246" t="s">
        <v>184</v>
      </c>
      <c r="D141" s="246" t="s">
        <v>170</v>
      </c>
      <c r="E141" s="247" t="s">
        <v>682</v>
      </c>
      <c r="F141" s="248" t="s">
        <v>683</v>
      </c>
      <c r="G141" s="249" t="s">
        <v>273</v>
      </c>
      <c r="H141" s="250">
        <v>32.32</v>
      </c>
      <c r="I141" s="285">
        <v>0</v>
      </c>
      <c r="J141" s="252"/>
      <c r="K141" s="251">
        <f>ROUND(P141*H141,2)</f>
        <v>0</v>
      </c>
      <c r="L141" s="248" t="s">
        <v>158</v>
      </c>
      <c r="M141" s="173"/>
      <c r="N141" s="174" t="s">
        <v>1</v>
      </c>
      <c r="O141" s="156" t="s">
        <v>40</v>
      </c>
      <c r="P141" s="157">
        <f>I141+J141</f>
        <v>0</v>
      </c>
      <c r="Q141" s="157">
        <f>ROUND(I141*H141,2)</f>
        <v>0</v>
      </c>
      <c r="R141" s="157">
        <f>ROUND(J141*H141,2)</f>
        <v>0</v>
      </c>
      <c r="S141" s="158">
        <v>0</v>
      </c>
      <c r="T141" s="158">
        <f>S141*H141</f>
        <v>0</v>
      </c>
      <c r="U141" s="158">
        <v>1E-3</v>
      </c>
      <c r="V141" s="158">
        <f>U141*H141</f>
        <v>3.2320000000000002E-2</v>
      </c>
      <c r="W141" s="158">
        <v>0</v>
      </c>
      <c r="X141" s="159">
        <f>W141*H141</f>
        <v>0</v>
      </c>
      <c r="Y141" s="28"/>
      <c r="Z141" s="28"/>
      <c r="AA141" s="197" t="str">
        <f t="shared" si="5"/>
        <v/>
      </c>
      <c r="AB141" s="198">
        <f t="shared" si="6"/>
        <v>0</v>
      </c>
      <c r="AC141" s="28"/>
      <c r="AD141" s="28"/>
      <c r="AE141" s="28"/>
      <c r="AR141" s="160" t="s">
        <v>174</v>
      </c>
      <c r="AT141" s="160" t="s">
        <v>170</v>
      </c>
      <c r="AU141" s="160" t="s">
        <v>86</v>
      </c>
      <c r="AY141" s="16" t="s">
        <v>152</v>
      </c>
      <c r="BE141" s="161">
        <f>IF(O141="základní",K141,0)</f>
        <v>0</v>
      </c>
      <c r="BF141" s="161">
        <f>IF(O141="snížená",K141,0)</f>
        <v>0</v>
      </c>
      <c r="BG141" s="161">
        <f>IF(O141="zákl. přenesená",K141,0)</f>
        <v>0</v>
      </c>
      <c r="BH141" s="161">
        <f>IF(O141="sníž. přenesená",K141,0)</f>
        <v>0</v>
      </c>
      <c r="BI141" s="161">
        <f>IF(O141="nulová",K141,0)</f>
        <v>0</v>
      </c>
      <c r="BJ141" s="16" t="s">
        <v>84</v>
      </c>
      <c r="BK141" s="161">
        <f>ROUND(P141*H141,2)</f>
        <v>0</v>
      </c>
      <c r="BL141" s="16" t="s">
        <v>159</v>
      </c>
      <c r="BM141" s="160" t="s">
        <v>684</v>
      </c>
    </row>
    <row r="142" spans="1:65" s="2" customFormat="1" ht="29.25" x14ac:dyDescent="0.2">
      <c r="A142" s="28"/>
      <c r="B142" s="29"/>
      <c r="C142" s="239"/>
      <c r="D142" s="240" t="s">
        <v>161</v>
      </c>
      <c r="E142" s="239"/>
      <c r="F142" s="241" t="s">
        <v>685</v>
      </c>
      <c r="G142" s="239"/>
      <c r="H142" s="239"/>
      <c r="I142" s="239"/>
      <c r="J142" s="239"/>
      <c r="K142" s="239"/>
      <c r="L142" s="239"/>
      <c r="M142" s="29"/>
      <c r="N142" s="164"/>
      <c r="O142" s="165"/>
      <c r="P142" s="54"/>
      <c r="Q142" s="54"/>
      <c r="R142" s="54"/>
      <c r="S142" s="54"/>
      <c r="T142" s="54"/>
      <c r="U142" s="54"/>
      <c r="V142" s="54"/>
      <c r="W142" s="54"/>
      <c r="X142" s="55"/>
      <c r="Y142" s="28"/>
      <c r="Z142" s="28"/>
      <c r="AA142" s="197" t="str">
        <f t="shared" si="5"/>
        <v/>
      </c>
      <c r="AB142" s="198" t="str">
        <f t="shared" si="6"/>
        <v/>
      </c>
      <c r="AC142" s="28"/>
      <c r="AD142" s="28"/>
      <c r="AE142" s="28"/>
      <c r="AT142" s="16" t="s">
        <v>161</v>
      </c>
      <c r="AU142" s="16" t="s">
        <v>86</v>
      </c>
    </row>
    <row r="143" spans="1:65" s="13" customFormat="1" x14ac:dyDescent="0.2">
      <c r="B143" s="175"/>
      <c r="C143" s="242"/>
      <c r="D143" s="240" t="s">
        <v>177</v>
      </c>
      <c r="E143" s="242"/>
      <c r="F143" s="244" t="s">
        <v>686</v>
      </c>
      <c r="G143" s="242"/>
      <c r="H143" s="245">
        <v>32.32</v>
      </c>
      <c r="I143" s="242"/>
      <c r="J143" s="242"/>
      <c r="K143" s="242"/>
      <c r="L143" s="242"/>
      <c r="M143" s="175"/>
      <c r="N143" s="179"/>
      <c r="O143" s="180"/>
      <c r="P143" s="180"/>
      <c r="Q143" s="180"/>
      <c r="R143" s="180"/>
      <c r="S143" s="180"/>
      <c r="T143" s="180"/>
      <c r="U143" s="180"/>
      <c r="V143" s="180"/>
      <c r="W143" s="180"/>
      <c r="X143" s="181"/>
      <c r="AA143" s="197" t="str">
        <f t="shared" si="5"/>
        <v/>
      </c>
      <c r="AB143" s="198" t="str">
        <f t="shared" si="6"/>
        <v/>
      </c>
      <c r="AT143" s="176" t="s">
        <v>177</v>
      </c>
      <c r="AU143" s="176" t="s">
        <v>86</v>
      </c>
      <c r="AV143" s="13" t="s">
        <v>86</v>
      </c>
      <c r="AW143" s="13" t="s">
        <v>3</v>
      </c>
      <c r="AX143" s="13" t="s">
        <v>84</v>
      </c>
      <c r="AY143" s="176" t="s">
        <v>152</v>
      </c>
    </row>
    <row r="144" spans="1:65" s="2" customFormat="1" ht="33" customHeight="1" x14ac:dyDescent="0.2">
      <c r="A144" s="28"/>
      <c r="B144" s="148"/>
      <c r="C144" s="233" t="s">
        <v>189</v>
      </c>
      <c r="D144" s="233" t="s">
        <v>154</v>
      </c>
      <c r="E144" s="234" t="s">
        <v>678</v>
      </c>
      <c r="F144" s="235" t="s">
        <v>679</v>
      </c>
      <c r="G144" s="236" t="s">
        <v>258</v>
      </c>
      <c r="H144" s="237">
        <v>70</v>
      </c>
      <c r="I144" s="238">
        <v>0</v>
      </c>
      <c r="J144" s="284">
        <v>0</v>
      </c>
      <c r="K144" s="238">
        <f>ROUND(P144*H144,2)</f>
        <v>0</v>
      </c>
      <c r="L144" s="235" t="s">
        <v>158</v>
      </c>
      <c r="M144" s="29"/>
      <c r="N144" s="155" t="s">
        <v>1</v>
      </c>
      <c r="O144" s="156" t="s">
        <v>40</v>
      </c>
      <c r="P144" s="157">
        <f>I144+J144</f>
        <v>0</v>
      </c>
      <c r="Q144" s="157">
        <f>ROUND(I144*H144,2)</f>
        <v>0</v>
      </c>
      <c r="R144" s="157">
        <f>ROUND(J144*H144,2)</f>
        <v>0</v>
      </c>
      <c r="S144" s="158">
        <v>5.8000000000000003E-2</v>
      </c>
      <c r="T144" s="158">
        <f>S144*H144</f>
        <v>4.0600000000000005</v>
      </c>
      <c r="U144" s="158">
        <v>0</v>
      </c>
      <c r="V144" s="158">
        <f>U144*H144</f>
        <v>0</v>
      </c>
      <c r="W144" s="158">
        <v>0</v>
      </c>
      <c r="X144" s="159">
        <f>W144*H144</f>
        <v>0</v>
      </c>
      <c r="Y144" s="28"/>
      <c r="Z144" s="28"/>
      <c r="AA144" s="197">
        <f t="shared" si="5"/>
        <v>0</v>
      </c>
      <c r="AB144" s="198" t="str">
        <f t="shared" si="6"/>
        <v/>
      </c>
      <c r="AC144" s="28"/>
      <c r="AD144" s="28"/>
      <c r="AE144" s="28"/>
      <c r="AR144" s="160" t="s">
        <v>159</v>
      </c>
      <c r="AT144" s="160" t="s">
        <v>154</v>
      </c>
      <c r="AU144" s="160" t="s">
        <v>86</v>
      </c>
      <c r="AY144" s="16" t="s">
        <v>152</v>
      </c>
      <c r="BE144" s="161">
        <f>IF(O144="základní",K144,0)</f>
        <v>0</v>
      </c>
      <c r="BF144" s="161">
        <f>IF(O144="snížená",K144,0)</f>
        <v>0</v>
      </c>
      <c r="BG144" s="161">
        <f>IF(O144="zákl. přenesená",K144,0)</f>
        <v>0</v>
      </c>
      <c r="BH144" s="161">
        <f>IF(O144="sníž. přenesená",K144,0)</f>
        <v>0</v>
      </c>
      <c r="BI144" s="161">
        <f>IF(O144="nulová",K144,0)</f>
        <v>0</v>
      </c>
      <c r="BJ144" s="16" t="s">
        <v>84</v>
      </c>
      <c r="BK144" s="161">
        <f>ROUND(P144*H144,2)</f>
        <v>0</v>
      </c>
      <c r="BL144" s="16" t="s">
        <v>159</v>
      </c>
      <c r="BM144" s="160" t="s">
        <v>687</v>
      </c>
    </row>
    <row r="145" spans="1:65" s="2" customFormat="1" ht="19.5" x14ac:dyDescent="0.2">
      <c r="A145" s="28"/>
      <c r="B145" s="29"/>
      <c r="C145" s="239"/>
      <c r="D145" s="240" t="s">
        <v>161</v>
      </c>
      <c r="E145" s="239"/>
      <c r="F145" s="241" t="s">
        <v>215</v>
      </c>
      <c r="G145" s="239"/>
      <c r="H145" s="239"/>
      <c r="I145" s="239"/>
      <c r="J145" s="239"/>
      <c r="K145" s="239"/>
      <c r="L145" s="239"/>
      <c r="M145" s="29"/>
      <c r="N145" s="164"/>
      <c r="O145" s="165"/>
      <c r="P145" s="54"/>
      <c r="Q145" s="54"/>
      <c r="R145" s="54"/>
      <c r="S145" s="54"/>
      <c r="T145" s="54"/>
      <c r="U145" s="54"/>
      <c r="V145" s="54"/>
      <c r="W145" s="54"/>
      <c r="X145" s="55"/>
      <c r="Y145" s="28"/>
      <c r="Z145" s="28"/>
      <c r="AA145" s="197" t="str">
        <f t="shared" si="5"/>
        <v/>
      </c>
      <c r="AB145" s="198" t="str">
        <f t="shared" si="6"/>
        <v/>
      </c>
      <c r="AC145" s="28"/>
      <c r="AD145" s="28"/>
      <c r="AE145" s="28"/>
      <c r="AT145" s="16" t="s">
        <v>161</v>
      </c>
      <c r="AU145" s="16" t="s">
        <v>86</v>
      </c>
    </row>
    <row r="146" spans="1:65" s="13" customFormat="1" x14ac:dyDescent="0.2">
      <c r="B146" s="175"/>
      <c r="C146" s="242"/>
      <c r="D146" s="240" t="s">
        <v>177</v>
      </c>
      <c r="E146" s="243" t="s">
        <v>1</v>
      </c>
      <c r="F146" s="244" t="s">
        <v>688</v>
      </c>
      <c r="G146" s="242"/>
      <c r="H146" s="245">
        <v>70</v>
      </c>
      <c r="I146" s="242"/>
      <c r="J146" s="242"/>
      <c r="K146" s="242"/>
      <c r="L146" s="242"/>
      <c r="M146" s="175"/>
      <c r="N146" s="179"/>
      <c r="O146" s="180"/>
      <c r="P146" s="180"/>
      <c r="Q146" s="180"/>
      <c r="R146" s="180"/>
      <c r="S146" s="180"/>
      <c r="T146" s="180"/>
      <c r="U146" s="180"/>
      <c r="V146" s="180"/>
      <c r="W146" s="180"/>
      <c r="X146" s="181"/>
      <c r="AA146" s="197" t="str">
        <f t="shared" si="5"/>
        <v/>
      </c>
      <c r="AB146" s="198" t="str">
        <f t="shared" si="6"/>
        <v/>
      </c>
      <c r="AT146" s="176" t="s">
        <v>177</v>
      </c>
      <c r="AU146" s="176" t="s">
        <v>86</v>
      </c>
      <c r="AV146" s="13" t="s">
        <v>86</v>
      </c>
      <c r="AW146" s="13" t="s">
        <v>4</v>
      </c>
      <c r="AX146" s="13" t="s">
        <v>84</v>
      </c>
      <c r="AY146" s="176" t="s">
        <v>152</v>
      </c>
    </row>
    <row r="147" spans="1:65" s="2" customFormat="1" ht="21.75" customHeight="1" x14ac:dyDescent="0.2">
      <c r="A147" s="28"/>
      <c r="B147" s="148"/>
      <c r="C147" s="246" t="s">
        <v>174</v>
      </c>
      <c r="D147" s="246" t="s">
        <v>170</v>
      </c>
      <c r="E147" s="247" t="s">
        <v>682</v>
      </c>
      <c r="F147" s="248" t="s">
        <v>683</v>
      </c>
      <c r="G147" s="249" t="s">
        <v>273</v>
      </c>
      <c r="H147" s="250">
        <v>1.4</v>
      </c>
      <c r="I147" s="285">
        <v>0</v>
      </c>
      <c r="J147" s="252"/>
      <c r="K147" s="251">
        <f>ROUND(P147*H147,2)</f>
        <v>0</v>
      </c>
      <c r="L147" s="248" t="s">
        <v>158</v>
      </c>
      <c r="M147" s="173"/>
      <c r="N147" s="174" t="s">
        <v>1</v>
      </c>
      <c r="O147" s="156" t="s">
        <v>40</v>
      </c>
      <c r="P147" s="157">
        <f>I147+J147</f>
        <v>0</v>
      </c>
      <c r="Q147" s="157">
        <f>ROUND(I147*H147,2)</f>
        <v>0</v>
      </c>
      <c r="R147" s="157">
        <f>ROUND(J147*H147,2)</f>
        <v>0</v>
      </c>
      <c r="S147" s="158">
        <v>0</v>
      </c>
      <c r="T147" s="158">
        <f>S147*H147</f>
        <v>0</v>
      </c>
      <c r="U147" s="158">
        <v>1E-3</v>
      </c>
      <c r="V147" s="158">
        <f>U147*H147</f>
        <v>1.4E-3</v>
      </c>
      <c r="W147" s="158">
        <v>0</v>
      </c>
      <c r="X147" s="159">
        <f>W147*H147</f>
        <v>0</v>
      </c>
      <c r="Y147" s="28"/>
      <c r="Z147" s="28"/>
      <c r="AA147" s="197">
        <f t="shared" si="5"/>
        <v>0</v>
      </c>
      <c r="AB147" s="198" t="str">
        <f t="shared" si="6"/>
        <v/>
      </c>
      <c r="AC147" s="28"/>
      <c r="AD147" s="28"/>
      <c r="AE147" s="28"/>
      <c r="AR147" s="160" t="s">
        <v>174</v>
      </c>
      <c r="AT147" s="160" t="s">
        <v>170</v>
      </c>
      <c r="AU147" s="160" t="s">
        <v>86</v>
      </c>
      <c r="AY147" s="16" t="s">
        <v>152</v>
      </c>
      <c r="BE147" s="161">
        <f>IF(O147="základní",K147,0)</f>
        <v>0</v>
      </c>
      <c r="BF147" s="161">
        <f>IF(O147="snížená",K147,0)</f>
        <v>0</v>
      </c>
      <c r="BG147" s="161">
        <f>IF(O147="zákl. přenesená",K147,0)</f>
        <v>0</v>
      </c>
      <c r="BH147" s="161">
        <f>IF(O147="sníž. přenesená",K147,0)</f>
        <v>0</v>
      </c>
      <c r="BI147" s="161">
        <f>IF(O147="nulová",K147,0)</f>
        <v>0</v>
      </c>
      <c r="BJ147" s="16" t="s">
        <v>84</v>
      </c>
      <c r="BK147" s="161">
        <f>ROUND(P147*H147,2)</f>
        <v>0</v>
      </c>
      <c r="BL147" s="16" t="s">
        <v>159</v>
      </c>
      <c r="BM147" s="160" t="s">
        <v>689</v>
      </c>
    </row>
    <row r="148" spans="1:65" s="2" customFormat="1" ht="29.25" x14ac:dyDescent="0.2">
      <c r="A148" s="28"/>
      <c r="B148" s="29"/>
      <c r="C148" s="239"/>
      <c r="D148" s="240" t="s">
        <v>161</v>
      </c>
      <c r="E148" s="239"/>
      <c r="F148" s="241" t="s">
        <v>690</v>
      </c>
      <c r="G148" s="239"/>
      <c r="H148" s="239"/>
      <c r="I148" s="239"/>
      <c r="J148" s="239"/>
      <c r="K148" s="239"/>
      <c r="L148" s="239"/>
      <c r="M148" s="29"/>
      <c r="N148" s="164"/>
      <c r="O148" s="165"/>
      <c r="P148" s="54"/>
      <c r="Q148" s="54"/>
      <c r="R148" s="54"/>
      <c r="S148" s="54"/>
      <c r="T148" s="54"/>
      <c r="U148" s="54"/>
      <c r="V148" s="54"/>
      <c r="W148" s="54"/>
      <c r="X148" s="55"/>
      <c r="Y148" s="28"/>
      <c r="Z148" s="28"/>
      <c r="AA148" s="197" t="str">
        <f t="shared" si="5"/>
        <v/>
      </c>
      <c r="AB148" s="198" t="str">
        <f t="shared" si="6"/>
        <v/>
      </c>
      <c r="AC148" s="28"/>
      <c r="AD148" s="28"/>
      <c r="AE148" s="28"/>
      <c r="AT148" s="16" t="s">
        <v>161</v>
      </c>
      <c r="AU148" s="16" t="s">
        <v>86</v>
      </c>
    </row>
    <row r="149" spans="1:65" s="13" customFormat="1" x14ac:dyDescent="0.2">
      <c r="B149" s="175"/>
      <c r="C149" s="242"/>
      <c r="D149" s="240" t="s">
        <v>177</v>
      </c>
      <c r="E149" s="242"/>
      <c r="F149" s="244" t="s">
        <v>691</v>
      </c>
      <c r="G149" s="242"/>
      <c r="H149" s="245">
        <v>1.4</v>
      </c>
      <c r="I149" s="242"/>
      <c r="J149" s="242"/>
      <c r="K149" s="242"/>
      <c r="L149" s="242"/>
      <c r="M149" s="175"/>
      <c r="N149" s="179"/>
      <c r="O149" s="180"/>
      <c r="P149" s="180"/>
      <c r="Q149" s="180"/>
      <c r="R149" s="180"/>
      <c r="S149" s="180"/>
      <c r="T149" s="180"/>
      <c r="U149" s="180"/>
      <c r="V149" s="180"/>
      <c r="W149" s="180"/>
      <c r="X149" s="181"/>
      <c r="AA149" s="197" t="str">
        <f t="shared" si="5"/>
        <v/>
      </c>
      <c r="AB149" s="198" t="str">
        <f t="shared" si="6"/>
        <v/>
      </c>
      <c r="AT149" s="176" t="s">
        <v>177</v>
      </c>
      <c r="AU149" s="176" t="s">
        <v>86</v>
      </c>
      <c r="AV149" s="13" t="s">
        <v>86</v>
      </c>
      <c r="AW149" s="13" t="s">
        <v>3</v>
      </c>
      <c r="AX149" s="13" t="s">
        <v>84</v>
      </c>
      <c r="AY149" s="176" t="s">
        <v>152</v>
      </c>
    </row>
    <row r="150" spans="1:65" s="2" customFormat="1" ht="21.75" customHeight="1" x14ac:dyDescent="0.2">
      <c r="A150" s="28"/>
      <c r="B150" s="148"/>
      <c r="C150" s="233" t="s">
        <v>194</v>
      </c>
      <c r="D150" s="233" t="s">
        <v>154</v>
      </c>
      <c r="E150" s="234" t="s">
        <v>376</v>
      </c>
      <c r="F150" s="235" t="s">
        <v>377</v>
      </c>
      <c r="G150" s="236" t="s">
        <v>258</v>
      </c>
      <c r="H150" s="237">
        <v>5188</v>
      </c>
      <c r="I150" s="238">
        <v>0</v>
      </c>
      <c r="J150" s="284">
        <v>0</v>
      </c>
      <c r="K150" s="238">
        <f>ROUND(P150*H150,2)</f>
        <v>0</v>
      </c>
      <c r="L150" s="235" t="s">
        <v>158</v>
      </c>
      <c r="M150" s="29"/>
      <c r="N150" s="155" t="s">
        <v>1</v>
      </c>
      <c r="O150" s="156" t="s">
        <v>40</v>
      </c>
      <c r="P150" s="157">
        <f>I150+J150</f>
        <v>0</v>
      </c>
      <c r="Q150" s="157">
        <f>ROUND(I150*H150,2)</f>
        <v>0</v>
      </c>
      <c r="R150" s="157">
        <f>ROUND(J150*H150,2)</f>
        <v>0</v>
      </c>
      <c r="S150" s="158">
        <v>2E-3</v>
      </c>
      <c r="T150" s="158">
        <f>S150*H150</f>
        <v>10.375999999999999</v>
      </c>
      <c r="U150" s="158">
        <v>0</v>
      </c>
      <c r="V150" s="158">
        <f>U150*H150</f>
        <v>0</v>
      </c>
      <c r="W150" s="158">
        <v>0</v>
      </c>
      <c r="X150" s="159">
        <f>W150*H150</f>
        <v>0</v>
      </c>
      <c r="Y150" s="28"/>
      <c r="Z150" s="28"/>
      <c r="AA150" s="197" t="str">
        <f t="shared" si="5"/>
        <v/>
      </c>
      <c r="AB150" s="198">
        <f t="shared" si="6"/>
        <v>0</v>
      </c>
      <c r="AC150" s="28"/>
      <c r="AD150" s="28"/>
      <c r="AE150" s="28"/>
      <c r="AR150" s="160" t="s">
        <v>159</v>
      </c>
      <c r="AT150" s="160" t="s">
        <v>154</v>
      </c>
      <c r="AU150" s="160" t="s">
        <v>86</v>
      </c>
      <c r="AY150" s="16" t="s">
        <v>152</v>
      </c>
      <c r="BE150" s="161">
        <f>IF(O150="základní",K150,0)</f>
        <v>0</v>
      </c>
      <c r="BF150" s="161">
        <f>IF(O150="snížená",K150,0)</f>
        <v>0</v>
      </c>
      <c r="BG150" s="161">
        <f>IF(O150="zákl. přenesená",K150,0)</f>
        <v>0</v>
      </c>
      <c r="BH150" s="161">
        <f>IF(O150="sníž. přenesená",K150,0)</f>
        <v>0</v>
      </c>
      <c r="BI150" s="161">
        <f>IF(O150="nulová",K150,0)</f>
        <v>0</v>
      </c>
      <c r="BJ150" s="16" t="s">
        <v>84</v>
      </c>
      <c r="BK150" s="161">
        <f>ROUND(P150*H150,2)</f>
        <v>0</v>
      </c>
      <c r="BL150" s="16" t="s">
        <v>159</v>
      </c>
      <c r="BM150" s="160" t="s">
        <v>692</v>
      </c>
    </row>
    <row r="151" spans="1:65" s="2" customFormat="1" ht="29.25" x14ac:dyDescent="0.2">
      <c r="A151" s="28"/>
      <c r="B151" s="29"/>
      <c r="C151" s="239"/>
      <c r="D151" s="240" t="s">
        <v>161</v>
      </c>
      <c r="E151" s="239"/>
      <c r="F151" s="241" t="s">
        <v>693</v>
      </c>
      <c r="G151" s="239"/>
      <c r="H151" s="239"/>
      <c r="I151" s="239"/>
      <c r="J151" s="239"/>
      <c r="K151" s="239"/>
      <c r="L151" s="239"/>
      <c r="M151" s="29"/>
      <c r="N151" s="164"/>
      <c r="O151" s="165"/>
      <c r="P151" s="54"/>
      <c r="Q151" s="54"/>
      <c r="R151" s="54"/>
      <c r="S151" s="54"/>
      <c r="T151" s="54"/>
      <c r="U151" s="54"/>
      <c r="V151" s="54"/>
      <c r="W151" s="54"/>
      <c r="X151" s="55"/>
      <c r="Y151" s="28"/>
      <c r="Z151" s="28"/>
      <c r="AA151" s="197" t="str">
        <f t="shared" si="5"/>
        <v/>
      </c>
      <c r="AB151" s="198" t="str">
        <f t="shared" si="6"/>
        <v/>
      </c>
      <c r="AC151" s="28"/>
      <c r="AD151" s="28"/>
      <c r="AE151" s="28"/>
      <c r="AT151" s="16" t="s">
        <v>161</v>
      </c>
      <c r="AU151" s="16" t="s">
        <v>86</v>
      </c>
    </row>
    <row r="152" spans="1:65" s="13" customFormat="1" x14ac:dyDescent="0.2">
      <c r="B152" s="175"/>
      <c r="C152" s="242"/>
      <c r="D152" s="240" t="s">
        <v>177</v>
      </c>
      <c r="E152" s="243" t="s">
        <v>1</v>
      </c>
      <c r="F152" s="244" t="s">
        <v>694</v>
      </c>
      <c r="G152" s="242"/>
      <c r="H152" s="245">
        <v>1616</v>
      </c>
      <c r="I152" s="242"/>
      <c r="J152" s="242"/>
      <c r="K152" s="242"/>
      <c r="L152" s="242"/>
      <c r="M152" s="175"/>
      <c r="N152" s="179"/>
      <c r="O152" s="180"/>
      <c r="P152" s="180"/>
      <c r="Q152" s="180"/>
      <c r="R152" s="180"/>
      <c r="S152" s="180"/>
      <c r="T152" s="180"/>
      <c r="U152" s="180"/>
      <c r="V152" s="180"/>
      <c r="W152" s="180"/>
      <c r="X152" s="181"/>
      <c r="AA152" s="197" t="str">
        <f t="shared" si="5"/>
        <v/>
      </c>
      <c r="AB152" s="198" t="str">
        <f t="shared" si="6"/>
        <v/>
      </c>
      <c r="AT152" s="176" t="s">
        <v>177</v>
      </c>
      <c r="AU152" s="176" t="s">
        <v>86</v>
      </c>
      <c r="AV152" s="13" t="s">
        <v>86</v>
      </c>
      <c r="AW152" s="13" t="s">
        <v>4</v>
      </c>
      <c r="AX152" s="13" t="s">
        <v>77</v>
      </c>
      <c r="AY152" s="176" t="s">
        <v>152</v>
      </c>
    </row>
    <row r="153" spans="1:65" s="13" customFormat="1" x14ac:dyDescent="0.2">
      <c r="B153" s="175"/>
      <c r="C153" s="242"/>
      <c r="D153" s="240" t="s">
        <v>177</v>
      </c>
      <c r="E153" s="243" t="s">
        <v>1</v>
      </c>
      <c r="F153" s="244" t="s">
        <v>669</v>
      </c>
      <c r="G153" s="242"/>
      <c r="H153" s="245">
        <v>978</v>
      </c>
      <c r="I153" s="242"/>
      <c r="J153" s="242"/>
      <c r="K153" s="242"/>
      <c r="L153" s="242"/>
      <c r="M153" s="175"/>
      <c r="N153" s="179"/>
      <c r="O153" s="180"/>
      <c r="P153" s="180"/>
      <c r="Q153" s="180"/>
      <c r="R153" s="180"/>
      <c r="S153" s="180"/>
      <c r="T153" s="180"/>
      <c r="U153" s="180"/>
      <c r="V153" s="180"/>
      <c r="W153" s="180"/>
      <c r="X153" s="181"/>
      <c r="AA153" s="197" t="str">
        <f t="shared" si="5"/>
        <v/>
      </c>
      <c r="AB153" s="198" t="str">
        <f t="shared" si="6"/>
        <v/>
      </c>
      <c r="AT153" s="176" t="s">
        <v>177</v>
      </c>
      <c r="AU153" s="176" t="s">
        <v>86</v>
      </c>
      <c r="AV153" s="13" t="s">
        <v>86</v>
      </c>
      <c r="AW153" s="13" t="s">
        <v>4</v>
      </c>
      <c r="AX153" s="13" t="s">
        <v>77</v>
      </c>
      <c r="AY153" s="176" t="s">
        <v>152</v>
      </c>
    </row>
    <row r="154" spans="1:65" s="14" customFormat="1" x14ac:dyDescent="0.2">
      <c r="B154" s="182"/>
      <c r="C154" s="253"/>
      <c r="D154" s="240" t="s">
        <v>177</v>
      </c>
      <c r="E154" s="254" t="s">
        <v>1</v>
      </c>
      <c r="F154" s="255" t="s">
        <v>180</v>
      </c>
      <c r="G154" s="253"/>
      <c r="H154" s="256">
        <v>2594</v>
      </c>
      <c r="I154" s="253"/>
      <c r="J154" s="253"/>
      <c r="K154" s="253"/>
      <c r="L154" s="253"/>
      <c r="M154" s="182"/>
      <c r="N154" s="186"/>
      <c r="O154" s="187"/>
      <c r="P154" s="187"/>
      <c r="Q154" s="187"/>
      <c r="R154" s="187"/>
      <c r="S154" s="187"/>
      <c r="T154" s="187"/>
      <c r="U154" s="187"/>
      <c r="V154" s="187"/>
      <c r="W154" s="187"/>
      <c r="X154" s="188"/>
      <c r="AA154" s="197" t="str">
        <f t="shared" si="5"/>
        <v/>
      </c>
      <c r="AB154" s="198" t="str">
        <f t="shared" si="6"/>
        <v/>
      </c>
      <c r="AT154" s="183" t="s">
        <v>177</v>
      </c>
      <c r="AU154" s="183" t="s">
        <v>86</v>
      </c>
      <c r="AV154" s="14" t="s">
        <v>159</v>
      </c>
      <c r="AW154" s="14" t="s">
        <v>4</v>
      </c>
      <c r="AX154" s="14" t="s">
        <v>84</v>
      </c>
      <c r="AY154" s="183" t="s">
        <v>152</v>
      </c>
    </row>
    <row r="155" spans="1:65" s="13" customFormat="1" x14ac:dyDescent="0.2">
      <c r="B155" s="175"/>
      <c r="C155" s="242"/>
      <c r="D155" s="240" t="s">
        <v>177</v>
      </c>
      <c r="E155" s="242"/>
      <c r="F155" s="244" t="s">
        <v>695</v>
      </c>
      <c r="G155" s="242"/>
      <c r="H155" s="245">
        <v>5188</v>
      </c>
      <c r="I155" s="242"/>
      <c r="J155" s="242"/>
      <c r="K155" s="242"/>
      <c r="L155" s="242"/>
      <c r="M155" s="175"/>
      <c r="N155" s="179"/>
      <c r="O155" s="180"/>
      <c r="P155" s="180"/>
      <c r="Q155" s="180"/>
      <c r="R155" s="180"/>
      <c r="S155" s="180"/>
      <c r="T155" s="180"/>
      <c r="U155" s="180"/>
      <c r="V155" s="180"/>
      <c r="W155" s="180"/>
      <c r="X155" s="181"/>
      <c r="AA155" s="197" t="str">
        <f t="shared" si="5"/>
        <v/>
      </c>
      <c r="AB155" s="198" t="str">
        <f t="shared" si="6"/>
        <v/>
      </c>
      <c r="AT155" s="176" t="s">
        <v>177</v>
      </c>
      <c r="AU155" s="176" t="s">
        <v>86</v>
      </c>
      <c r="AV155" s="13" t="s">
        <v>86</v>
      </c>
      <c r="AW155" s="13" t="s">
        <v>3</v>
      </c>
      <c r="AX155" s="13" t="s">
        <v>84</v>
      </c>
      <c r="AY155" s="176" t="s">
        <v>152</v>
      </c>
    </row>
    <row r="156" spans="1:65" s="2" customFormat="1" ht="21.75" customHeight="1" x14ac:dyDescent="0.2">
      <c r="A156" s="28"/>
      <c r="B156" s="148"/>
      <c r="C156" s="233" t="s">
        <v>199</v>
      </c>
      <c r="D156" s="233" t="s">
        <v>154</v>
      </c>
      <c r="E156" s="234" t="s">
        <v>376</v>
      </c>
      <c r="F156" s="235" t="s">
        <v>377</v>
      </c>
      <c r="G156" s="236" t="s">
        <v>258</v>
      </c>
      <c r="H156" s="237">
        <v>234</v>
      </c>
      <c r="I156" s="238">
        <v>0</v>
      </c>
      <c r="J156" s="284">
        <v>0</v>
      </c>
      <c r="K156" s="238">
        <f>ROUND(P156*H156,2)</f>
        <v>0</v>
      </c>
      <c r="L156" s="235" t="s">
        <v>158</v>
      </c>
      <c r="M156" s="29"/>
      <c r="N156" s="155" t="s">
        <v>1</v>
      </c>
      <c r="O156" s="156" t="s">
        <v>40</v>
      </c>
      <c r="P156" s="157">
        <f>I156+J156</f>
        <v>0</v>
      </c>
      <c r="Q156" s="157">
        <f>ROUND(I156*H156,2)</f>
        <v>0</v>
      </c>
      <c r="R156" s="157">
        <f>ROUND(J156*H156,2)</f>
        <v>0</v>
      </c>
      <c r="S156" s="158">
        <v>2E-3</v>
      </c>
      <c r="T156" s="158">
        <f>S156*H156</f>
        <v>0.46800000000000003</v>
      </c>
      <c r="U156" s="158">
        <v>0</v>
      </c>
      <c r="V156" s="158">
        <f>U156*H156</f>
        <v>0</v>
      </c>
      <c r="W156" s="158">
        <v>0</v>
      </c>
      <c r="X156" s="159">
        <f>W156*H156</f>
        <v>0</v>
      </c>
      <c r="Y156" s="28"/>
      <c r="Z156" s="28"/>
      <c r="AA156" s="197">
        <f t="shared" si="5"/>
        <v>0</v>
      </c>
      <c r="AB156" s="198" t="str">
        <f t="shared" si="6"/>
        <v/>
      </c>
      <c r="AC156" s="28"/>
      <c r="AD156" s="28"/>
      <c r="AE156" s="28"/>
      <c r="AR156" s="160" t="s">
        <v>159</v>
      </c>
      <c r="AT156" s="160" t="s">
        <v>154</v>
      </c>
      <c r="AU156" s="160" t="s">
        <v>86</v>
      </c>
      <c r="AY156" s="16" t="s">
        <v>152</v>
      </c>
      <c r="BE156" s="161">
        <f>IF(O156="základní",K156,0)</f>
        <v>0</v>
      </c>
      <c r="BF156" s="161">
        <f>IF(O156="snížená",K156,0)</f>
        <v>0</v>
      </c>
      <c r="BG156" s="161">
        <f>IF(O156="zákl. přenesená",K156,0)</f>
        <v>0</v>
      </c>
      <c r="BH156" s="161">
        <f>IF(O156="sníž. přenesená",K156,0)</f>
        <v>0</v>
      </c>
      <c r="BI156" s="161">
        <f>IF(O156="nulová",K156,0)</f>
        <v>0</v>
      </c>
      <c r="BJ156" s="16" t="s">
        <v>84</v>
      </c>
      <c r="BK156" s="161">
        <f>ROUND(P156*H156,2)</f>
        <v>0</v>
      </c>
      <c r="BL156" s="16" t="s">
        <v>159</v>
      </c>
      <c r="BM156" s="160" t="s">
        <v>696</v>
      </c>
    </row>
    <row r="157" spans="1:65" s="2" customFormat="1" ht="29.25" x14ac:dyDescent="0.2">
      <c r="A157" s="28"/>
      <c r="B157" s="29"/>
      <c r="C157" s="239"/>
      <c r="D157" s="240" t="s">
        <v>161</v>
      </c>
      <c r="E157" s="239"/>
      <c r="F157" s="241" t="s">
        <v>697</v>
      </c>
      <c r="G157" s="239"/>
      <c r="H157" s="239"/>
      <c r="I157" s="239"/>
      <c r="J157" s="239"/>
      <c r="K157" s="239"/>
      <c r="L157" s="239"/>
      <c r="M157" s="29"/>
      <c r="N157" s="164"/>
      <c r="O157" s="165"/>
      <c r="P157" s="54"/>
      <c r="Q157" s="54"/>
      <c r="R157" s="54"/>
      <c r="S157" s="54"/>
      <c r="T157" s="54"/>
      <c r="U157" s="54"/>
      <c r="V157" s="54"/>
      <c r="W157" s="54"/>
      <c r="X157" s="55"/>
      <c r="Y157" s="28"/>
      <c r="Z157" s="28"/>
      <c r="AA157" s="197" t="str">
        <f t="shared" si="5"/>
        <v/>
      </c>
      <c r="AB157" s="198" t="str">
        <f t="shared" si="6"/>
        <v/>
      </c>
      <c r="AC157" s="28"/>
      <c r="AD157" s="28"/>
      <c r="AE157" s="28"/>
      <c r="AT157" s="16" t="s">
        <v>161</v>
      </c>
      <c r="AU157" s="16" t="s">
        <v>86</v>
      </c>
    </row>
    <row r="158" spans="1:65" s="13" customFormat="1" x14ac:dyDescent="0.2">
      <c r="B158" s="175"/>
      <c r="C158" s="242"/>
      <c r="D158" s="240" t="s">
        <v>177</v>
      </c>
      <c r="E158" s="243" t="s">
        <v>1</v>
      </c>
      <c r="F158" s="244" t="s">
        <v>698</v>
      </c>
      <c r="G158" s="242"/>
      <c r="H158" s="245">
        <v>70</v>
      </c>
      <c r="I158" s="242"/>
      <c r="J158" s="242"/>
      <c r="K158" s="242"/>
      <c r="L158" s="242"/>
      <c r="M158" s="175"/>
      <c r="N158" s="179"/>
      <c r="O158" s="180"/>
      <c r="P158" s="180"/>
      <c r="Q158" s="180"/>
      <c r="R158" s="180"/>
      <c r="S158" s="180"/>
      <c r="T158" s="180"/>
      <c r="U158" s="180"/>
      <c r="V158" s="180"/>
      <c r="W158" s="180"/>
      <c r="X158" s="181"/>
      <c r="AA158" s="197" t="str">
        <f t="shared" si="5"/>
        <v/>
      </c>
      <c r="AB158" s="198" t="str">
        <f t="shared" si="6"/>
        <v/>
      </c>
      <c r="AT158" s="176" t="s">
        <v>177</v>
      </c>
      <c r="AU158" s="176" t="s">
        <v>86</v>
      </c>
      <c r="AV158" s="13" t="s">
        <v>86</v>
      </c>
      <c r="AW158" s="13" t="s">
        <v>4</v>
      </c>
      <c r="AX158" s="13" t="s">
        <v>77</v>
      </c>
      <c r="AY158" s="176" t="s">
        <v>152</v>
      </c>
    </row>
    <row r="159" spans="1:65" s="13" customFormat="1" x14ac:dyDescent="0.2">
      <c r="B159" s="175"/>
      <c r="C159" s="242"/>
      <c r="D159" s="240" t="s">
        <v>177</v>
      </c>
      <c r="E159" s="243" t="s">
        <v>1</v>
      </c>
      <c r="F159" s="244" t="s">
        <v>675</v>
      </c>
      <c r="G159" s="242"/>
      <c r="H159" s="245">
        <v>47</v>
      </c>
      <c r="I159" s="242"/>
      <c r="J159" s="242"/>
      <c r="K159" s="242"/>
      <c r="L159" s="242"/>
      <c r="M159" s="175"/>
      <c r="N159" s="179"/>
      <c r="O159" s="180"/>
      <c r="P159" s="180"/>
      <c r="Q159" s="180"/>
      <c r="R159" s="180"/>
      <c r="S159" s="180"/>
      <c r="T159" s="180"/>
      <c r="U159" s="180"/>
      <c r="V159" s="180"/>
      <c r="W159" s="180"/>
      <c r="X159" s="181"/>
      <c r="AA159" s="197" t="str">
        <f t="shared" si="5"/>
        <v/>
      </c>
      <c r="AB159" s="198" t="str">
        <f t="shared" si="6"/>
        <v/>
      </c>
      <c r="AT159" s="176" t="s">
        <v>177</v>
      </c>
      <c r="AU159" s="176" t="s">
        <v>86</v>
      </c>
      <c r="AV159" s="13" t="s">
        <v>86</v>
      </c>
      <c r="AW159" s="13" t="s">
        <v>4</v>
      </c>
      <c r="AX159" s="13" t="s">
        <v>77</v>
      </c>
      <c r="AY159" s="176" t="s">
        <v>152</v>
      </c>
    </row>
    <row r="160" spans="1:65" s="14" customFormat="1" x14ac:dyDescent="0.2">
      <c r="B160" s="182"/>
      <c r="C160" s="253"/>
      <c r="D160" s="240" t="s">
        <v>177</v>
      </c>
      <c r="E160" s="254" t="s">
        <v>1</v>
      </c>
      <c r="F160" s="255" t="s">
        <v>180</v>
      </c>
      <c r="G160" s="253"/>
      <c r="H160" s="256">
        <v>117</v>
      </c>
      <c r="I160" s="253"/>
      <c r="J160" s="253"/>
      <c r="K160" s="253"/>
      <c r="L160" s="253"/>
      <c r="M160" s="182"/>
      <c r="N160" s="186"/>
      <c r="O160" s="187"/>
      <c r="P160" s="187"/>
      <c r="Q160" s="187"/>
      <c r="R160" s="187"/>
      <c r="S160" s="187"/>
      <c r="T160" s="187"/>
      <c r="U160" s="187"/>
      <c r="V160" s="187"/>
      <c r="W160" s="187"/>
      <c r="X160" s="188"/>
      <c r="AA160" s="197" t="str">
        <f t="shared" si="5"/>
        <v/>
      </c>
      <c r="AB160" s="198" t="str">
        <f t="shared" si="6"/>
        <v/>
      </c>
      <c r="AT160" s="183" t="s">
        <v>177</v>
      </c>
      <c r="AU160" s="183" t="s">
        <v>86</v>
      </c>
      <c r="AV160" s="14" t="s">
        <v>159</v>
      </c>
      <c r="AW160" s="14" t="s">
        <v>4</v>
      </c>
      <c r="AX160" s="14" t="s">
        <v>84</v>
      </c>
      <c r="AY160" s="183" t="s">
        <v>152</v>
      </c>
    </row>
    <row r="161" spans="1:65" s="13" customFormat="1" x14ac:dyDescent="0.2">
      <c r="B161" s="175"/>
      <c r="C161" s="242"/>
      <c r="D161" s="240" t="s">
        <v>177</v>
      </c>
      <c r="E161" s="242"/>
      <c r="F161" s="244" t="s">
        <v>699</v>
      </c>
      <c r="G161" s="242"/>
      <c r="H161" s="245">
        <v>234</v>
      </c>
      <c r="I161" s="242"/>
      <c r="J161" s="242"/>
      <c r="K161" s="242"/>
      <c r="L161" s="242"/>
      <c r="M161" s="175"/>
      <c r="N161" s="179"/>
      <c r="O161" s="180"/>
      <c r="P161" s="180"/>
      <c r="Q161" s="180"/>
      <c r="R161" s="180"/>
      <c r="S161" s="180"/>
      <c r="T161" s="180"/>
      <c r="U161" s="180"/>
      <c r="V161" s="180"/>
      <c r="W161" s="180"/>
      <c r="X161" s="181"/>
      <c r="AA161" s="197" t="str">
        <f t="shared" si="5"/>
        <v/>
      </c>
      <c r="AB161" s="198" t="str">
        <f t="shared" si="6"/>
        <v/>
      </c>
      <c r="AT161" s="176" t="s">
        <v>177</v>
      </c>
      <c r="AU161" s="176" t="s">
        <v>86</v>
      </c>
      <c r="AV161" s="13" t="s">
        <v>86</v>
      </c>
      <c r="AW161" s="13" t="s">
        <v>3</v>
      </c>
      <c r="AX161" s="13" t="s">
        <v>84</v>
      </c>
      <c r="AY161" s="176" t="s">
        <v>152</v>
      </c>
    </row>
    <row r="162" spans="1:65" s="2" customFormat="1" ht="21.75" customHeight="1" x14ac:dyDescent="0.2">
      <c r="A162" s="28"/>
      <c r="B162" s="148"/>
      <c r="C162" s="233" t="s">
        <v>202</v>
      </c>
      <c r="D162" s="233" t="s">
        <v>154</v>
      </c>
      <c r="E162" s="234" t="s">
        <v>700</v>
      </c>
      <c r="F162" s="235" t="s">
        <v>701</v>
      </c>
      <c r="G162" s="236" t="s">
        <v>258</v>
      </c>
      <c r="H162" s="237">
        <v>7782</v>
      </c>
      <c r="I162" s="238">
        <v>0</v>
      </c>
      <c r="J162" s="284">
        <v>0</v>
      </c>
      <c r="K162" s="238">
        <f>ROUND(P162*H162,2)</f>
        <v>0</v>
      </c>
      <c r="L162" s="235" t="s">
        <v>158</v>
      </c>
      <c r="M162" s="29"/>
      <c r="N162" s="155" t="s">
        <v>1</v>
      </c>
      <c r="O162" s="156" t="s">
        <v>40</v>
      </c>
      <c r="P162" s="157">
        <f>I162+J162</f>
        <v>0</v>
      </c>
      <c r="Q162" s="157">
        <f>ROUND(I162*H162,2)</f>
        <v>0</v>
      </c>
      <c r="R162" s="157">
        <f>ROUND(J162*H162,2)</f>
        <v>0</v>
      </c>
      <c r="S162" s="158">
        <v>1.4999999999999999E-2</v>
      </c>
      <c r="T162" s="158">
        <f>S162*H162</f>
        <v>116.72999999999999</v>
      </c>
      <c r="U162" s="158">
        <v>0</v>
      </c>
      <c r="V162" s="158">
        <f>U162*H162</f>
        <v>0</v>
      </c>
      <c r="W162" s="158">
        <v>0</v>
      </c>
      <c r="X162" s="159">
        <f>W162*H162</f>
        <v>0</v>
      </c>
      <c r="Y162" s="28"/>
      <c r="Z162" s="28"/>
      <c r="AA162" s="197" t="str">
        <f t="shared" si="5"/>
        <v/>
      </c>
      <c r="AB162" s="198">
        <f t="shared" si="6"/>
        <v>0</v>
      </c>
      <c r="AC162" s="28"/>
      <c r="AD162" s="28"/>
      <c r="AE162" s="28"/>
      <c r="AR162" s="160" t="s">
        <v>159</v>
      </c>
      <c r="AT162" s="160" t="s">
        <v>154</v>
      </c>
      <c r="AU162" s="160" t="s">
        <v>86</v>
      </c>
      <c r="AY162" s="16" t="s">
        <v>152</v>
      </c>
      <c r="BE162" s="161">
        <f>IF(O162="základní",K162,0)</f>
        <v>0</v>
      </c>
      <c r="BF162" s="161">
        <f>IF(O162="snížená",K162,0)</f>
        <v>0</v>
      </c>
      <c r="BG162" s="161">
        <f>IF(O162="zákl. přenesená",K162,0)</f>
        <v>0</v>
      </c>
      <c r="BH162" s="161">
        <f>IF(O162="sníž. přenesená",K162,0)</f>
        <v>0</v>
      </c>
      <c r="BI162" s="161">
        <f>IF(O162="nulová",K162,0)</f>
        <v>0</v>
      </c>
      <c r="BJ162" s="16" t="s">
        <v>84</v>
      </c>
      <c r="BK162" s="161">
        <f>ROUND(P162*H162,2)</f>
        <v>0</v>
      </c>
      <c r="BL162" s="16" t="s">
        <v>159</v>
      </c>
      <c r="BM162" s="160" t="s">
        <v>702</v>
      </c>
    </row>
    <row r="163" spans="1:65" s="2" customFormat="1" ht="29.25" x14ac:dyDescent="0.2">
      <c r="A163" s="28"/>
      <c r="B163" s="29"/>
      <c r="C163" s="239"/>
      <c r="D163" s="240" t="s">
        <v>161</v>
      </c>
      <c r="E163" s="239"/>
      <c r="F163" s="241" t="s">
        <v>703</v>
      </c>
      <c r="G163" s="239"/>
      <c r="H163" s="239"/>
      <c r="I163" s="239"/>
      <c r="J163" s="239"/>
      <c r="K163" s="239"/>
      <c r="L163" s="239"/>
      <c r="M163" s="29"/>
      <c r="N163" s="164"/>
      <c r="O163" s="165"/>
      <c r="P163" s="54"/>
      <c r="Q163" s="54"/>
      <c r="R163" s="54"/>
      <c r="S163" s="54"/>
      <c r="T163" s="54"/>
      <c r="U163" s="54"/>
      <c r="V163" s="54"/>
      <c r="W163" s="54"/>
      <c r="X163" s="55"/>
      <c r="Y163" s="28"/>
      <c r="Z163" s="28"/>
      <c r="AA163" s="197" t="str">
        <f t="shared" si="5"/>
        <v/>
      </c>
      <c r="AB163" s="198" t="str">
        <f t="shared" si="6"/>
        <v/>
      </c>
      <c r="AC163" s="28"/>
      <c r="AD163" s="28"/>
      <c r="AE163" s="28"/>
      <c r="AT163" s="16" t="s">
        <v>161</v>
      </c>
      <c r="AU163" s="16" t="s">
        <v>86</v>
      </c>
    </row>
    <row r="164" spans="1:65" s="13" customFormat="1" x14ac:dyDescent="0.2">
      <c r="B164" s="175"/>
      <c r="C164" s="242"/>
      <c r="D164" s="240" t="s">
        <v>177</v>
      </c>
      <c r="E164" s="243" t="s">
        <v>1</v>
      </c>
      <c r="F164" s="244" t="s">
        <v>694</v>
      </c>
      <c r="G164" s="242"/>
      <c r="H164" s="245">
        <v>1616</v>
      </c>
      <c r="I164" s="242"/>
      <c r="J164" s="242"/>
      <c r="K164" s="242"/>
      <c r="L164" s="242"/>
      <c r="M164" s="175"/>
      <c r="N164" s="179"/>
      <c r="O164" s="180"/>
      <c r="P164" s="180"/>
      <c r="Q164" s="180"/>
      <c r="R164" s="180"/>
      <c r="S164" s="180"/>
      <c r="T164" s="180"/>
      <c r="U164" s="180"/>
      <c r="V164" s="180"/>
      <c r="W164" s="180"/>
      <c r="X164" s="181"/>
      <c r="AA164" s="197" t="str">
        <f t="shared" si="5"/>
        <v/>
      </c>
      <c r="AB164" s="198" t="str">
        <f t="shared" si="6"/>
        <v/>
      </c>
      <c r="AT164" s="176" t="s">
        <v>177</v>
      </c>
      <c r="AU164" s="176" t="s">
        <v>86</v>
      </c>
      <c r="AV164" s="13" t="s">
        <v>86</v>
      </c>
      <c r="AW164" s="13" t="s">
        <v>4</v>
      </c>
      <c r="AX164" s="13" t="s">
        <v>77</v>
      </c>
      <c r="AY164" s="176" t="s">
        <v>152</v>
      </c>
    </row>
    <row r="165" spans="1:65" s="13" customFormat="1" x14ac:dyDescent="0.2">
      <c r="B165" s="175"/>
      <c r="C165" s="242"/>
      <c r="D165" s="240" t="s">
        <v>177</v>
      </c>
      <c r="E165" s="243" t="s">
        <v>1</v>
      </c>
      <c r="F165" s="244" t="s">
        <v>669</v>
      </c>
      <c r="G165" s="242"/>
      <c r="H165" s="245">
        <v>978</v>
      </c>
      <c r="I165" s="242"/>
      <c r="J165" s="242"/>
      <c r="K165" s="242"/>
      <c r="L165" s="242"/>
      <c r="M165" s="175"/>
      <c r="N165" s="179"/>
      <c r="O165" s="180"/>
      <c r="P165" s="180"/>
      <c r="Q165" s="180"/>
      <c r="R165" s="180"/>
      <c r="S165" s="180"/>
      <c r="T165" s="180"/>
      <c r="U165" s="180"/>
      <c r="V165" s="180"/>
      <c r="W165" s="180"/>
      <c r="X165" s="181"/>
      <c r="AA165" s="197" t="str">
        <f t="shared" si="5"/>
        <v/>
      </c>
      <c r="AB165" s="198" t="str">
        <f t="shared" si="6"/>
        <v/>
      </c>
      <c r="AT165" s="176" t="s">
        <v>177</v>
      </c>
      <c r="AU165" s="176" t="s">
        <v>86</v>
      </c>
      <c r="AV165" s="13" t="s">
        <v>86</v>
      </c>
      <c r="AW165" s="13" t="s">
        <v>4</v>
      </c>
      <c r="AX165" s="13" t="s">
        <v>77</v>
      </c>
      <c r="AY165" s="176" t="s">
        <v>152</v>
      </c>
    </row>
    <row r="166" spans="1:65" s="14" customFormat="1" x14ac:dyDescent="0.2">
      <c r="B166" s="182"/>
      <c r="C166" s="253"/>
      <c r="D166" s="240" t="s">
        <v>177</v>
      </c>
      <c r="E166" s="254" t="s">
        <v>1</v>
      </c>
      <c r="F166" s="255" t="s">
        <v>180</v>
      </c>
      <c r="G166" s="253"/>
      <c r="H166" s="256">
        <v>2594</v>
      </c>
      <c r="I166" s="253"/>
      <c r="J166" s="253"/>
      <c r="K166" s="253"/>
      <c r="L166" s="253"/>
      <c r="M166" s="182"/>
      <c r="N166" s="186"/>
      <c r="O166" s="187"/>
      <c r="P166" s="187"/>
      <c r="Q166" s="187"/>
      <c r="R166" s="187"/>
      <c r="S166" s="187"/>
      <c r="T166" s="187"/>
      <c r="U166" s="187"/>
      <c r="V166" s="187"/>
      <c r="W166" s="187"/>
      <c r="X166" s="188"/>
      <c r="AA166" s="197" t="str">
        <f t="shared" si="5"/>
        <v/>
      </c>
      <c r="AB166" s="198" t="str">
        <f t="shared" si="6"/>
        <v/>
      </c>
      <c r="AT166" s="183" t="s">
        <v>177</v>
      </c>
      <c r="AU166" s="183" t="s">
        <v>86</v>
      </c>
      <c r="AV166" s="14" t="s">
        <v>159</v>
      </c>
      <c r="AW166" s="14" t="s">
        <v>4</v>
      </c>
      <c r="AX166" s="14" t="s">
        <v>84</v>
      </c>
      <c r="AY166" s="183" t="s">
        <v>152</v>
      </c>
    </row>
    <row r="167" spans="1:65" s="13" customFormat="1" x14ac:dyDescent="0.2">
      <c r="B167" s="175"/>
      <c r="C167" s="242"/>
      <c r="D167" s="240" t="s">
        <v>177</v>
      </c>
      <c r="E167" s="242"/>
      <c r="F167" s="244" t="s">
        <v>704</v>
      </c>
      <c r="G167" s="242"/>
      <c r="H167" s="245">
        <v>7782</v>
      </c>
      <c r="I167" s="242"/>
      <c r="J167" s="242"/>
      <c r="K167" s="242"/>
      <c r="L167" s="242"/>
      <c r="M167" s="175"/>
      <c r="N167" s="179"/>
      <c r="O167" s="180"/>
      <c r="P167" s="180"/>
      <c r="Q167" s="180"/>
      <c r="R167" s="180"/>
      <c r="S167" s="180"/>
      <c r="T167" s="180"/>
      <c r="U167" s="180"/>
      <c r="V167" s="180"/>
      <c r="W167" s="180"/>
      <c r="X167" s="181"/>
      <c r="AA167" s="197" t="str">
        <f t="shared" si="5"/>
        <v/>
      </c>
      <c r="AB167" s="198" t="str">
        <f t="shared" si="6"/>
        <v/>
      </c>
      <c r="AT167" s="176" t="s">
        <v>177</v>
      </c>
      <c r="AU167" s="176" t="s">
        <v>86</v>
      </c>
      <c r="AV167" s="13" t="s">
        <v>86</v>
      </c>
      <c r="AW167" s="13" t="s">
        <v>3</v>
      </c>
      <c r="AX167" s="13" t="s">
        <v>84</v>
      </c>
      <c r="AY167" s="176" t="s">
        <v>152</v>
      </c>
    </row>
    <row r="168" spans="1:65" s="2" customFormat="1" ht="21.75" customHeight="1" x14ac:dyDescent="0.2">
      <c r="A168" s="28"/>
      <c r="B168" s="148"/>
      <c r="C168" s="233" t="s">
        <v>206</v>
      </c>
      <c r="D168" s="233" t="s">
        <v>154</v>
      </c>
      <c r="E168" s="234" t="s">
        <v>700</v>
      </c>
      <c r="F168" s="235" t="s">
        <v>701</v>
      </c>
      <c r="G168" s="236" t="s">
        <v>258</v>
      </c>
      <c r="H168" s="237">
        <v>351</v>
      </c>
      <c r="I168" s="238">
        <v>0</v>
      </c>
      <c r="J168" s="284">
        <v>0</v>
      </c>
      <c r="K168" s="238">
        <f>ROUND(P168*H168,2)</f>
        <v>0</v>
      </c>
      <c r="L168" s="235" t="s">
        <v>158</v>
      </c>
      <c r="M168" s="29"/>
      <c r="N168" s="155" t="s">
        <v>1</v>
      </c>
      <c r="O168" s="156" t="s">
        <v>40</v>
      </c>
      <c r="P168" s="157">
        <f>I168+J168</f>
        <v>0</v>
      </c>
      <c r="Q168" s="157">
        <f>ROUND(I168*H168,2)</f>
        <v>0</v>
      </c>
      <c r="R168" s="157">
        <f>ROUND(J168*H168,2)</f>
        <v>0</v>
      </c>
      <c r="S168" s="158">
        <v>1.4999999999999999E-2</v>
      </c>
      <c r="T168" s="158">
        <f>S168*H168</f>
        <v>5.2649999999999997</v>
      </c>
      <c r="U168" s="158">
        <v>0</v>
      </c>
      <c r="V168" s="158">
        <f>U168*H168</f>
        <v>0</v>
      </c>
      <c r="W168" s="158">
        <v>0</v>
      </c>
      <c r="X168" s="159">
        <f>W168*H168</f>
        <v>0</v>
      </c>
      <c r="Y168" s="28"/>
      <c r="Z168" s="28"/>
      <c r="AA168" s="197">
        <f t="shared" si="5"/>
        <v>0</v>
      </c>
      <c r="AB168" s="198" t="str">
        <f t="shared" si="6"/>
        <v/>
      </c>
      <c r="AC168" s="28"/>
      <c r="AD168" s="28"/>
      <c r="AE168" s="28"/>
      <c r="AR168" s="160" t="s">
        <v>159</v>
      </c>
      <c r="AT168" s="160" t="s">
        <v>154</v>
      </c>
      <c r="AU168" s="160" t="s">
        <v>86</v>
      </c>
      <c r="AY168" s="16" t="s">
        <v>152</v>
      </c>
      <c r="BE168" s="161">
        <f>IF(O168="základní",K168,0)</f>
        <v>0</v>
      </c>
      <c r="BF168" s="161">
        <f>IF(O168="snížená",K168,0)</f>
        <v>0</v>
      </c>
      <c r="BG168" s="161">
        <f>IF(O168="zákl. přenesená",K168,0)</f>
        <v>0</v>
      </c>
      <c r="BH168" s="161">
        <f>IF(O168="sníž. přenesená",K168,0)</f>
        <v>0</v>
      </c>
      <c r="BI168" s="161">
        <f>IF(O168="nulová",K168,0)</f>
        <v>0</v>
      </c>
      <c r="BJ168" s="16" t="s">
        <v>84</v>
      </c>
      <c r="BK168" s="161">
        <f>ROUND(P168*H168,2)</f>
        <v>0</v>
      </c>
      <c r="BL168" s="16" t="s">
        <v>159</v>
      </c>
      <c r="BM168" s="160" t="s">
        <v>705</v>
      </c>
    </row>
    <row r="169" spans="1:65" s="2" customFormat="1" ht="29.25" x14ac:dyDescent="0.2">
      <c r="A169" s="28"/>
      <c r="B169" s="29"/>
      <c r="C169" s="239"/>
      <c r="D169" s="240" t="s">
        <v>161</v>
      </c>
      <c r="E169" s="239"/>
      <c r="F169" s="241" t="s">
        <v>706</v>
      </c>
      <c r="G169" s="239"/>
      <c r="H169" s="239"/>
      <c r="I169" s="239"/>
      <c r="J169" s="239"/>
      <c r="K169" s="239"/>
      <c r="L169" s="239"/>
      <c r="M169" s="29"/>
      <c r="N169" s="164"/>
      <c r="O169" s="165"/>
      <c r="P169" s="54"/>
      <c r="Q169" s="54"/>
      <c r="R169" s="54"/>
      <c r="S169" s="54"/>
      <c r="T169" s="54"/>
      <c r="U169" s="54"/>
      <c r="V169" s="54"/>
      <c r="W169" s="54"/>
      <c r="X169" s="55"/>
      <c r="Y169" s="28"/>
      <c r="Z169" s="28"/>
      <c r="AA169" s="197" t="str">
        <f t="shared" si="5"/>
        <v/>
      </c>
      <c r="AB169" s="198" t="str">
        <f t="shared" si="6"/>
        <v/>
      </c>
      <c r="AC169" s="28"/>
      <c r="AD169" s="28"/>
      <c r="AE169" s="28"/>
      <c r="AT169" s="16" t="s">
        <v>161</v>
      </c>
      <c r="AU169" s="16" t="s">
        <v>86</v>
      </c>
    </row>
    <row r="170" spans="1:65" s="13" customFormat="1" x14ac:dyDescent="0.2">
      <c r="B170" s="175"/>
      <c r="C170" s="242"/>
      <c r="D170" s="240" t="s">
        <v>177</v>
      </c>
      <c r="E170" s="243" t="s">
        <v>1</v>
      </c>
      <c r="F170" s="244" t="s">
        <v>698</v>
      </c>
      <c r="G170" s="242"/>
      <c r="H170" s="245">
        <v>70</v>
      </c>
      <c r="I170" s="242"/>
      <c r="J170" s="242"/>
      <c r="K170" s="242"/>
      <c r="L170" s="242"/>
      <c r="M170" s="175"/>
      <c r="N170" s="179"/>
      <c r="O170" s="180"/>
      <c r="P170" s="180"/>
      <c r="Q170" s="180"/>
      <c r="R170" s="180"/>
      <c r="S170" s="180"/>
      <c r="T170" s="180"/>
      <c r="U170" s="180"/>
      <c r="V170" s="180"/>
      <c r="W170" s="180"/>
      <c r="X170" s="181"/>
      <c r="AA170" s="197" t="str">
        <f t="shared" si="5"/>
        <v/>
      </c>
      <c r="AB170" s="198" t="str">
        <f t="shared" si="6"/>
        <v/>
      </c>
      <c r="AT170" s="176" t="s">
        <v>177</v>
      </c>
      <c r="AU170" s="176" t="s">
        <v>86</v>
      </c>
      <c r="AV170" s="13" t="s">
        <v>86</v>
      </c>
      <c r="AW170" s="13" t="s">
        <v>4</v>
      </c>
      <c r="AX170" s="13" t="s">
        <v>77</v>
      </c>
      <c r="AY170" s="176" t="s">
        <v>152</v>
      </c>
    </row>
    <row r="171" spans="1:65" s="13" customFormat="1" x14ac:dyDescent="0.2">
      <c r="B171" s="175"/>
      <c r="C171" s="242"/>
      <c r="D171" s="240" t="s">
        <v>177</v>
      </c>
      <c r="E171" s="243" t="s">
        <v>1</v>
      </c>
      <c r="F171" s="244" t="s">
        <v>675</v>
      </c>
      <c r="G171" s="242"/>
      <c r="H171" s="245">
        <v>47</v>
      </c>
      <c r="I171" s="242"/>
      <c r="J171" s="242"/>
      <c r="K171" s="242"/>
      <c r="L171" s="242"/>
      <c r="M171" s="175"/>
      <c r="N171" s="179"/>
      <c r="O171" s="180"/>
      <c r="P171" s="180"/>
      <c r="Q171" s="180"/>
      <c r="R171" s="180"/>
      <c r="S171" s="180"/>
      <c r="T171" s="180"/>
      <c r="U171" s="180"/>
      <c r="V171" s="180"/>
      <c r="W171" s="180"/>
      <c r="X171" s="181"/>
      <c r="AA171" s="197" t="str">
        <f t="shared" si="5"/>
        <v/>
      </c>
      <c r="AB171" s="198" t="str">
        <f t="shared" si="6"/>
        <v/>
      </c>
      <c r="AT171" s="176" t="s">
        <v>177</v>
      </c>
      <c r="AU171" s="176" t="s">
        <v>86</v>
      </c>
      <c r="AV171" s="13" t="s">
        <v>86</v>
      </c>
      <c r="AW171" s="13" t="s">
        <v>4</v>
      </c>
      <c r="AX171" s="13" t="s">
        <v>77</v>
      </c>
      <c r="AY171" s="176" t="s">
        <v>152</v>
      </c>
    </row>
    <row r="172" spans="1:65" s="14" customFormat="1" x14ac:dyDescent="0.2">
      <c r="B172" s="182"/>
      <c r="C172" s="253"/>
      <c r="D172" s="240" t="s">
        <v>177</v>
      </c>
      <c r="E172" s="254" t="s">
        <v>1</v>
      </c>
      <c r="F172" s="255" t="s">
        <v>180</v>
      </c>
      <c r="G172" s="253"/>
      <c r="H172" s="256">
        <v>117</v>
      </c>
      <c r="I172" s="253"/>
      <c r="J172" s="253"/>
      <c r="K172" s="253"/>
      <c r="L172" s="253"/>
      <c r="M172" s="182"/>
      <c r="N172" s="186"/>
      <c r="O172" s="187"/>
      <c r="P172" s="187"/>
      <c r="Q172" s="187"/>
      <c r="R172" s="187"/>
      <c r="S172" s="187"/>
      <c r="T172" s="187"/>
      <c r="U172" s="187"/>
      <c r="V172" s="187"/>
      <c r="W172" s="187"/>
      <c r="X172" s="188"/>
      <c r="AA172" s="197" t="str">
        <f t="shared" si="5"/>
        <v/>
      </c>
      <c r="AB172" s="198" t="str">
        <f t="shared" si="6"/>
        <v/>
      </c>
      <c r="AT172" s="183" t="s">
        <v>177</v>
      </c>
      <c r="AU172" s="183" t="s">
        <v>86</v>
      </c>
      <c r="AV172" s="14" t="s">
        <v>159</v>
      </c>
      <c r="AW172" s="14" t="s">
        <v>4</v>
      </c>
      <c r="AX172" s="14" t="s">
        <v>84</v>
      </c>
      <c r="AY172" s="183" t="s">
        <v>152</v>
      </c>
    </row>
    <row r="173" spans="1:65" s="13" customFormat="1" x14ac:dyDescent="0.2">
      <c r="B173" s="175"/>
      <c r="C173" s="242"/>
      <c r="D173" s="240" t="s">
        <v>177</v>
      </c>
      <c r="E173" s="242"/>
      <c r="F173" s="244" t="s">
        <v>707</v>
      </c>
      <c r="G173" s="242"/>
      <c r="H173" s="245">
        <v>351</v>
      </c>
      <c r="I173" s="242"/>
      <c r="J173" s="242"/>
      <c r="K173" s="242"/>
      <c r="L173" s="242"/>
      <c r="M173" s="175"/>
      <c r="N173" s="179"/>
      <c r="O173" s="180"/>
      <c r="P173" s="180"/>
      <c r="Q173" s="180"/>
      <c r="R173" s="180"/>
      <c r="S173" s="180"/>
      <c r="T173" s="180"/>
      <c r="U173" s="180"/>
      <c r="V173" s="180"/>
      <c r="W173" s="180"/>
      <c r="X173" s="181"/>
      <c r="AA173" s="197" t="str">
        <f t="shared" si="5"/>
        <v/>
      </c>
      <c r="AB173" s="198" t="str">
        <f t="shared" si="6"/>
        <v/>
      </c>
      <c r="AT173" s="176" t="s">
        <v>177</v>
      </c>
      <c r="AU173" s="176" t="s">
        <v>86</v>
      </c>
      <c r="AV173" s="13" t="s">
        <v>86</v>
      </c>
      <c r="AW173" s="13" t="s">
        <v>3</v>
      </c>
      <c r="AX173" s="13" t="s">
        <v>84</v>
      </c>
      <c r="AY173" s="176" t="s">
        <v>152</v>
      </c>
    </row>
    <row r="174" spans="1:65" s="2" customFormat="1" ht="21.75" customHeight="1" x14ac:dyDescent="0.2">
      <c r="A174" s="28"/>
      <c r="B174" s="148"/>
      <c r="C174" s="233" t="s">
        <v>211</v>
      </c>
      <c r="D174" s="233" t="s">
        <v>154</v>
      </c>
      <c r="E174" s="234" t="s">
        <v>708</v>
      </c>
      <c r="F174" s="235" t="s">
        <v>709</v>
      </c>
      <c r="G174" s="236" t="s">
        <v>258</v>
      </c>
      <c r="H174" s="237">
        <v>5188</v>
      </c>
      <c r="I174" s="238">
        <v>0</v>
      </c>
      <c r="J174" s="284">
        <v>0</v>
      </c>
      <c r="K174" s="238">
        <f>ROUND(P174*H174,2)</f>
        <v>0</v>
      </c>
      <c r="L174" s="235" t="s">
        <v>158</v>
      </c>
      <c r="M174" s="29"/>
      <c r="N174" s="155" t="s">
        <v>1</v>
      </c>
      <c r="O174" s="156" t="s">
        <v>40</v>
      </c>
      <c r="P174" s="157">
        <f>I174+J174</f>
        <v>0</v>
      </c>
      <c r="Q174" s="157">
        <f>ROUND(I174*H174,2)</f>
        <v>0</v>
      </c>
      <c r="R174" s="157">
        <f>ROUND(J174*H174,2)</f>
        <v>0</v>
      </c>
      <c r="S174" s="158">
        <v>1E-3</v>
      </c>
      <c r="T174" s="158">
        <f>S174*H174</f>
        <v>5.1879999999999997</v>
      </c>
      <c r="U174" s="158">
        <v>0</v>
      </c>
      <c r="V174" s="158">
        <f>U174*H174</f>
        <v>0</v>
      </c>
      <c r="W174" s="158">
        <v>0</v>
      </c>
      <c r="X174" s="159">
        <f>W174*H174</f>
        <v>0</v>
      </c>
      <c r="Y174" s="28"/>
      <c r="Z174" s="28"/>
      <c r="AA174" s="197" t="str">
        <f t="shared" si="5"/>
        <v/>
      </c>
      <c r="AB174" s="198">
        <f t="shared" si="6"/>
        <v>0</v>
      </c>
      <c r="AC174" s="28"/>
      <c r="AD174" s="28"/>
      <c r="AE174" s="28"/>
      <c r="AR174" s="160" t="s">
        <v>159</v>
      </c>
      <c r="AT174" s="160" t="s">
        <v>154</v>
      </c>
      <c r="AU174" s="160" t="s">
        <v>86</v>
      </c>
      <c r="AY174" s="16" t="s">
        <v>152</v>
      </c>
      <c r="BE174" s="161">
        <f>IF(O174="základní",K174,0)</f>
        <v>0</v>
      </c>
      <c r="BF174" s="161">
        <f>IF(O174="snížená",K174,0)</f>
        <v>0</v>
      </c>
      <c r="BG174" s="161">
        <f>IF(O174="zákl. přenesená",K174,0)</f>
        <v>0</v>
      </c>
      <c r="BH174" s="161">
        <f>IF(O174="sníž. přenesená",K174,0)</f>
        <v>0</v>
      </c>
      <c r="BI174" s="161">
        <f>IF(O174="nulová",K174,0)</f>
        <v>0</v>
      </c>
      <c r="BJ174" s="16" t="s">
        <v>84</v>
      </c>
      <c r="BK174" s="161">
        <f>ROUND(P174*H174,2)</f>
        <v>0</v>
      </c>
      <c r="BL174" s="16" t="s">
        <v>159</v>
      </c>
      <c r="BM174" s="160" t="s">
        <v>710</v>
      </c>
    </row>
    <row r="175" spans="1:65" s="2" customFormat="1" ht="29.25" x14ac:dyDescent="0.2">
      <c r="A175" s="28"/>
      <c r="B175" s="29"/>
      <c r="C175" s="239"/>
      <c r="D175" s="240" t="s">
        <v>161</v>
      </c>
      <c r="E175" s="239"/>
      <c r="F175" s="241" t="s">
        <v>711</v>
      </c>
      <c r="G175" s="239"/>
      <c r="H175" s="239"/>
      <c r="I175" s="239"/>
      <c r="J175" s="239"/>
      <c r="K175" s="239"/>
      <c r="L175" s="239"/>
      <c r="M175" s="29"/>
      <c r="N175" s="164"/>
      <c r="O175" s="165"/>
      <c r="P175" s="54"/>
      <c r="Q175" s="54"/>
      <c r="R175" s="54"/>
      <c r="S175" s="54"/>
      <c r="T175" s="54"/>
      <c r="U175" s="54"/>
      <c r="V175" s="54"/>
      <c r="W175" s="54"/>
      <c r="X175" s="55"/>
      <c r="Y175" s="28"/>
      <c r="Z175" s="28"/>
      <c r="AA175" s="197" t="str">
        <f t="shared" si="5"/>
        <v/>
      </c>
      <c r="AB175" s="198" t="str">
        <f t="shared" si="6"/>
        <v/>
      </c>
      <c r="AC175" s="28"/>
      <c r="AD175" s="28"/>
      <c r="AE175" s="28"/>
      <c r="AT175" s="16" t="s">
        <v>161</v>
      </c>
      <c r="AU175" s="16" t="s">
        <v>86</v>
      </c>
    </row>
    <row r="176" spans="1:65" s="13" customFormat="1" x14ac:dyDescent="0.2">
      <c r="B176" s="175"/>
      <c r="C176" s="242"/>
      <c r="D176" s="240" t="s">
        <v>177</v>
      </c>
      <c r="E176" s="243" t="s">
        <v>1</v>
      </c>
      <c r="F176" s="244" t="s">
        <v>694</v>
      </c>
      <c r="G176" s="242"/>
      <c r="H176" s="245">
        <v>1616</v>
      </c>
      <c r="I176" s="242"/>
      <c r="J176" s="242"/>
      <c r="K176" s="242"/>
      <c r="L176" s="242"/>
      <c r="M176" s="175"/>
      <c r="N176" s="179"/>
      <c r="O176" s="180"/>
      <c r="P176" s="180"/>
      <c r="Q176" s="180"/>
      <c r="R176" s="180"/>
      <c r="S176" s="180"/>
      <c r="T176" s="180"/>
      <c r="U176" s="180"/>
      <c r="V176" s="180"/>
      <c r="W176" s="180"/>
      <c r="X176" s="181"/>
      <c r="AA176" s="197" t="str">
        <f t="shared" si="5"/>
        <v/>
      </c>
      <c r="AB176" s="198" t="str">
        <f t="shared" si="6"/>
        <v/>
      </c>
      <c r="AT176" s="176" t="s">
        <v>177</v>
      </c>
      <c r="AU176" s="176" t="s">
        <v>86</v>
      </c>
      <c r="AV176" s="13" t="s">
        <v>86</v>
      </c>
      <c r="AW176" s="13" t="s">
        <v>4</v>
      </c>
      <c r="AX176" s="13" t="s">
        <v>77</v>
      </c>
      <c r="AY176" s="176" t="s">
        <v>152</v>
      </c>
    </row>
    <row r="177" spans="1:65" s="13" customFormat="1" x14ac:dyDescent="0.2">
      <c r="B177" s="175"/>
      <c r="C177" s="242"/>
      <c r="D177" s="240" t="s">
        <v>177</v>
      </c>
      <c r="E177" s="243" t="s">
        <v>1</v>
      </c>
      <c r="F177" s="244" t="s">
        <v>669</v>
      </c>
      <c r="G177" s="242"/>
      <c r="H177" s="245">
        <v>978</v>
      </c>
      <c r="I177" s="242"/>
      <c r="J177" s="242"/>
      <c r="K177" s="242"/>
      <c r="L177" s="242"/>
      <c r="M177" s="175"/>
      <c r="N177" s="179"/>
      <c r="O177" s="180"/>
      <c r="P177" s="180"/>
      <c r="Q177" s="180"/>
      <c r="R177" s="180"/>
      <c r="S177" s="180"/>
      <c r="T177" s="180"/>
      <c r="U177" s="180"/>
      <c r="V177" s="180"/>
      <c r="W177" s="180"/>
      <c r="X177" s="181"/>
      <c r="AA177" s="197" t="str">
        <f t="shared" si="5"/>
        <v/>
      </c>
      <c r="AB177" s="198" t="str">
        <f t="shared" si="6"/>
        <v/>
      </c>
      <c r="AT177" s="176" t="s">
        <v>177</v>
      </c>
      <c r="AU177" s="176" t="s">
        <v>86</v>
      </c>
      <c r="AV177" s="13" t="s">
        <v>86</v>
      </c>
      <c r="AW177" s="13" t="s">
        <v>4</v>
      </c>
      <c r="AX177" s="13" t="s">
        <v>77</v>
      </c>
      <c r="AY177" s="176" t="s">
        <v>152</v>
      </c>
    </row>
    <row r="178" spans="1:65" s="14" customFormat="1" x14ac:dyDescent="0.2">
      <c r="B178" s="182"/>
      <c r="C178" s="253"/>
      <c r="D178" s="240" t="s">
        <v>177</v>
      </c>
      <c r="E178" s="254" t="s">
        <v>1</v>
      </c>
      <c r="F178" s="255" t="s">
        <v>180</v>
      </c>
      <c r="G178" s="253"/>
      <c r="H178" s="256">
        <v>2594</v>
      </c>
      <c r="I178" s="253"/>
      <c r="J178" s="253"/>
      <c r="K178" s="253"/>
      <c r="L178" s="253"/>
      <c r="M178" s="182"/>
      <c r="N178" s="186"/>
      <c r="O178" s="187"/>
      <c r="P178" s="187"/>
      <c r="Q178" s="187"/>
      <c r="R178" s="187"/>
      <c r="S178" s="187"/>
      <c r="T178" s="187"/>
      <c r="U178" s="187"/>
      <c r="V178" s="187"/>
      <c r="W178" s="187"/>
      <c r="X178" s="188"/>
      <c r="AA178" s="197" t="str">
        <f t="shared" si="5"/>
        <v/>
      </c>
      <c r="AB178" s="198" t="str">
        <f t="shared" si="6"/>
        <v/>
      </c>
      <c r="AT178" s="183" t="s">
        <v>177</v>
      </c>
      <c r="AU178" s="183" t="s">
        <v>86</v>
      </c>
      <c r="AV178" s="14" t="s">
        <v>159</v>
      </c>
      <c r="AW178" s="14" t="s">
        <v>4</v>
      </c>
      <c r="AX178" s="14" t="s">
        <v>84</v>
      </c>
      <c r="AY178" s="183" t="s">
        <v>152</v>
      </c>
    </row>
    <row r="179" spans="1:65" s="13" customFormat="1" x14ac:dyDescent="0.2">
      <c r="B179" s="175"/>
      <c r="C179" s="242"/>
      <c r="D179" s="240" t="s">
        <v>177</v>
      </c>
      <c r="E179" s="242"/>
      <c r="F179" s="244" t="s">
        <v>695</v>
      </c>
      <c r="G179" s="242"/>
      <c r="H179" s="245">
        <v>5188</v>
      </c>
      <c r="I179" s="242"/>
      <c r="J179" s="242"/>
      <c r="K179" s="242"/>
      <c r="L179" s="242"/>
      <c r="M179" s="175"/>
      <c r="N179" s="179"/>
      <c r="O179" s="180"/>
      <c r="P179" s="180"/>
      <c r="Q179" s="180"/>
      <c r="R179" s="180"/>
      <c r="S179" s="180"/>
      <c r="T179" s="180"/>
      <c r="U179" s="180"/>
      <c r="V179" s="180"/>
      <c r="W179" s="180"/>
      <c r="X179" s="181"/>
      <c r="AA179" s="197" t="str">
        <f t="shared" si="5"/>
        <v/>
      </c>
      <c r="AB179" s="198" t="str">
        <f t="shared" si="6"/>
        <v/>
      </c>
      <c r="AT179" s="176" t="s">
        <v>177</v>
      </c>
      <c r="AU179" s="176" t="s">
        <v>86</v>
      </c>
      <c r="AV179" s="13" t="s">
        <v>86</v>
      </c>
      <c r="AW179" s="13" t="s">
        <v>3</v>
      </c>
      <c r="AX179" s="13" t="s">
        <v>84</v>
      </c>
      <c r="AY179" s="176" t="s">
        <v>152</v>
      </c>
    </row>
    <row r="180" spans="1:65" s="2" customFormat="1" ht="21.75" customHeight="1" x14ac:dyDescent="0.2">
      <c r="A180" s="28"/>
      <c r="B180" s="148"/>
      <c r="C180" s="233" t="s">
        <v>213</v>
      </c>
      <c r="D180" s="233" t="s">
        <v>154</v>
      </c>
      <c r="E180" s="234" t="s">
        <v>708</v>
      </c>
      <c r="F180" s="235" t="s">
        <v>709</v>
      </c>
      <c r="G180" s="236" t="s">
        <v>258</v>
      </c>
      <c r="H180" s="237">
        <v>234</v>
      </c>
      <c r="I180" s="238">
        <v>0</v>
      </c>
      <c r="J180" s="284">
        <v>0</v>
      </c>
      <c r="K180" s="238">
        <f>ROUND(P180*H180,2)</f>
        <v>0</v>
      </c>
      <c r="L180" s="235" t="s">
        <v>158</v>
      </c>
      <c r="M180" s="29"/>
      <c r="N180" s="155" t="s">
        <v>1</v>
      </c>
      <c r="O180" s="156" t="s">
        <v>40</v>
      </c>
      <c r="P180" s="157">
        <f>I180+J180</f>
        <v>0</v>
      </c>
      <c r="Q180" s="157">
        <f>ROUND(I180*H180,2)</f>
        <v>0</v>
      </c>
      <c r="R180" s="157">
        <f>ROUND(J180*H180,2)</f>
        <v>0</v>
      </c>
      <c r="S180" s="158">
        <v>1E-3</v>
      </c>
      <c r="T180" s="158">
        <f>S180*H180</f>
        <v>0.23400000000000001</v>
      </c>
      <c r="U180" s="158">
        <v>0</v>
      </c>
      <c r="V180" s="158">
        <f>U180*H180</f>
        <v>0</v>
      </c>
      <c r="W180" s="158">
        <v>0</v>
      </c>
      <c r="X180" s="159">
        <f>W180*H180</f>
        <v>0</v>
      </c>
      <c r="Y180" s="28"/>
      <c r="Z180" s="28"/>
      <c r="AA180" s="197">
        <f t="shared" si="5"/>
        <v>0</v>
      </c>
      <c r="AB180" s="198" t="str">
        <f t="shared" si="6"/>
        <v/>
      </c>
      <c r="AC180" s="28"/>
      <c r="AD180" s="28"/>
      <c r="AE180" s="28"/>
      <c r="AR180" s="160" t="s">
        <v>159</v>
      </c>
      <c r="AT180" s="160" t="s">
        <v>154</v>
      </c>
      <c r="AU180" s="160" t="s">
        <v>86</v>
      </c>
      <c r="AY180" s="16" t="s">
        <v>152</v>
      </c>
      <c r="BE180" s="161">
        <f>IF(O180="základní",K180,0)</f>
        <v>0</v>
      </c>
      <c r="BF180" s="161">
        <f>IF(O180="snížená",K180,0)</f>
        <v>0</v>
      </c>
      <c r="BG180" s="161">
        <f>IF(O180="zákl. přenesená",K180,0)</f>
        <v>0</v>
      </c>
      <c r="BH180" s="161">
        <f>IF(O180="sníž. přenesená",K180,0)</f>
        <v>0</v>
      </c>
      <c r="BI180" s="161">
        <f>IF(O180="nulová",K180,0)</f>
        <v>0</v>
      </c>
      <c r="BJ180" s="16" t="s">
        <v>84</v>
      </c>
      <c r="BK180" s="161">
        <f>ROUND(P180*H180,2)</f>
        <v>0</v>
      </c>
      <c r="BL180" s="16" t="s">
        <v>159</v>
      </c>
      <c r="BM180" s="160" t="s">
        <v>712</v>
      </c>
    </row>
    <row r="181" spans="1:65" s="2" customFormat="1" ht="29.25" x14ac:dyDescent="0.2">
      <c r="A181" s="28"/>
      <c r="B181" s="29"/>
      <c r="C181" s="239"/>
      <c r="D181" s="240" t="s">
        <v>161</v>
      </c>
      <c r="E181" s="239"/>
      <c r="F181" s="241" t="s">
        <v>713</v>
      </c>
      <c r="G181" s="239"/>
      <c r="H181" s="239"/>
      <c r="I181" s="239"/>
      <c r="J181" s="239"/>
      <c r="K181" s="239"/>
      <c r="L181" s="239"/>
      <c r="M181" s="29"/>
      <c r="N181" s="164"/>
      <c r="O181" s="165"/>
      <c r="P181" s="54"/>
      <c r="Q181" s="54"/>
      <c r="R181" s="54"/>
      <c r="S181" s="54"/>
      <c r="T181" s="54"/>
      <c r="U181" s="54"/>
      <c r="V181" s="54"/>
      <c r="W181" s="54"/>
      <c r="X181" s="55"/>
      <c r="Y181" s="28"/>
      <c r="Z181" s="28"/>
      <c r="AA181" s="197" t="str">
        <f t="shared" si="5"/>
        <v/>
      </c>
      <c r="AB181" s="198" t="str">
        <f t="shared" si="6"/>
        <v/>
      </c>
      <c r="AC181" s="28"/>
      <c r="AD181" s="28"/>
      <c r="AE181" s="28"/>
      <c r="AT181" s="16" t="s">
        <v>161</v>
      </c>
      <c r="AU181" s="16" t="s">
        <v>86</v>
      </c>
    </row>
    <row r="182" spans="1:65" s="13" customFormat="1" x14ac:dyDescent="0.2">
      <c r="B182" s="175"/>
      <c r="C182" s="242"/>
      <c r="D182" s="240" t="s">
        <v>177</v>
      </c>
      <c r="E182" s="243" t="s">
        <v>1</v>
      </c>
      <c r="F182" s="244" t="s">
        <v>698</v>
      </c>
      <c r="G182" s="242"/>
      <c r="H182" s="245">
        <v>70</v>
      </c>
      <c r="I182" s="242"/>
      <c r="J182" s="242"/>
      <c r="K182" s="242"/>
      <c r="L182" s="242"/>
      <c r="M182" s="175"/>
      <c r="N182" s="179"/>
      <c r="O182" s="180"/>
      <c r="P182" s="180"/>
      <c r="Q182" s="180"/>
      <c r="R182" s="180"/>
      <c r="S182" s="180"/>
      <c r="T182" s="180"/>
      <c r="U182" s="180"/>
      <c r="V182" s="180"/>
      <c r="W182" s="180"/>
      <c r="X182" s="181"/>
      <c r="AA182" s="197" t="str">
        <f t="shared" si="5"/>
        <v/>
      </c>
      <c r="AB182" s="198" t="str">
        <f t="shared" si="6"/>
        <v/>
      </c>
      <c r="AT182" s="176" t="s">
        <v>177</v>
      </c>
      <c r="AU182" s="176" t="s">
        <v>86</v>
      </c>
      <c r="AV182" s="13" t="s">
        <v>86</v>
      </c>
      <c r="AW182" s="13" t="s">
        <v>4</v>
      </c>
      <c r="AX182" s="13" t="s">
        <v>77</v>
      </c>
      <c r="AY182" s="176" t="s">
        <v>152</v>
      </c>
    </row>
    <row r="183" spans="1:65" s="13" customFormat="1" x14ac:dyDescent="0.2">
      <c r="B183" s="175"/>
      <c r="C183" s="242"/>
      <c r="D183" s="240" t="s">
        <v>177</v>
      </c>
      <c r="E183" s="243" t="s">
        <v>1</v>
      </c>
      <c r="F183" s="244" t="s">
        <v>675</v>
      </c>
      <c r="G183" s="242"/>
      <c r="H183" s="245">
        <v>47</v>
      </c>
      <c r="I183" s="242"/>
      <c r="J183" s="242"/>
      <c r="K183" s="242"/>
      <c r="L183" s="242"/>
      <c r="M183" s="175"/>
      <c r="N183" s="179"/>
      <c r="O183" s="180"/>
      <c r="P183" s="180"/>
      <c r="Q183" s="180"/>
      <c r="R183" s="180"/>
      <c r="S183" s="180"/>
      <c r="T183" s="180"/>
      <c r="U183" s="180"/>
      <c r="V183" s="180"/>
      <c r="W183" s="180"/>
      <c r="X183" s="181"/>
      <c r="AA183" s="197" t="str">
        <f t="shared" si="5"/>
        <v/>
      </c>
      <c r="AB183" s="198" t="str">
        <f t="shared" si="6"/>
        <v/>
      </c>
      <c r="AT183" s="176" t="s">
        <v>177</v>
      </c>
      <c r="AU183" s="176" t="s">
        <v>86</v>
      </c>
      <c r="AV183" s="13" t="s">
        <v>86</v>
      </c>
      <c r="AW183" s="13" t="s">
        <v>4</v>
      </c>
      <c r="AX183" s="13" t="s">
        <v>77</v>
      </c>
      <c r="AY183" s="176" t="s">
        <v>152</v>
      </c>
    </row>
    <row r="184" spans="1:65" s="14" customFormat="1" x14ac:dyDescent="0.2">
      <c r="B184" s="182"/>
      <c r="C184" s="253"/>
      <c r="D184" s="240" t="s">
        <v>177</v>
      </c>
      <c r="E184" s="254" t="s">
        <v>1</v>
      </c>
      <c r="F184" s="255" t="s">
        <v>180</v>
      </c>
      <c r="G184" s="253"/>
      <c r="H184" s="256">
        <v>117</v>
      </c>
      <c r="I184" s="253"/>
      <c r="J184" s="253"/>
      <c r="K184" s="253"/>
      <c r="L184" s="253"/>
      <c r="M184" s="182"/>
      <c r="N184" s="186"/>
      <c r="O184" s="187"/>
      <c r="P184" s="187"/>
      <c r="Q184" s="187"/>
      <c r="R184" s="187"/>
      <c r="S184" s="187"/>
      <c r="T184" s="187"/>
      <c r="U184" s="187"/>
      <c r="V184" s="187"/>
      <c r="W184" s="187"/>
      <c r="X184" s="188"/>
      <c r="AA184" s="197" t="str">
        <f t="shared" si="5"/>
        <v/>
      </c>
      <c r="AB184" s="198" t="str">
        <f t="shared" si="6"/>
        <v/>
      </c>
      <c r="AT184" s="183" t="s">
        <v>177</v>
      </c>
      <c r="AU184" s="183" t="s">
        <v>86</v>
      </c>
      <c r="AV184" s="14" t="s">
        <v>159</v>
      </c>
      <c r="AW184" s="14" t="s">
        <v>4</v>
      </c>
      <c r="AX184" s="14" t="s">
        <v>84</v>
      </c>
      <c r="AY184" s="183" t="s">
        <v>152</v>
      </c>
    </row>
    <row r="185" spans="1:65" s="13" customFormat="1" x14ac:dyDescent="0.2">
      <c r="B185" s="175"/>
      <c r="C185" s="242"/>
      <c r="D185" s="240" t="s">
        <v>177</v>
      </c>
      <c r="E185" s="242"/>
      <c r="F185" s="244" t="s">
        <v>699</v>
      </c>
      <c r="G185" s="242"/>
      <c r="H185" s="245">
        <v>234</v>
      </c>
      <c r="I185" s="242"/>
      <c r="J185" s="242"/>
      <c r="K185" s="242"/>
      <c r="L185" s="242"/>
      <c r="M185" s="175"/>
      <c r="N185" s="179"/>
      <c r="O185" s="180"/>
      <c r="P185" s="180"/>
      <c r="Q185" s="180"/>
      <c r="R185" s="180"/>
      <c r="S185" s="180"/>
      <c r="T185" s="180"/>
      <c r="U185" s="180"/>
      <c r="V185" s="180"/>
      <c r="W185" s="180"/>
      <c r="X185" s="181"/>
      <c r="AA185" s="197" t="str">
        <f t="shared" si="5"/>
        <v/>
      </c>
      <c r="AB185" s="198" t="str">
        <f t="shared" si="6"/>
        <v/>
      </c>
      <c r="AT185" s="176" t="s">
        <v>177</v>
      </c>
      <c r="AU185" s="176" t="s">
        <v>86</v>
      </c>
      <c r="AV185" s="13" t="s">
        <v>86</v>
      </c>
      <c r="AW185" s="13" t="s">
        <v>3</v>
      </c>
      <c r="AX185" s="13" t="s">
        <v>84</v>
      </c>
      <c r="AY185" s="176" t="s">
        <v>152</v>
      </c>
    </row>
    <row r="186" spans="1:65" s="2" customFormat="1" ht="33" customHeight="1" x14ac:dyDescent="0.2">
      <c r="A186" s="28"/>
      <c r="B186" s="148"/>
      <c r="C186" s="233" t="s">
        <v>9</v>
      </c>
      <c r="D186" s="233" t="s">
        <v>154</v>
      </c>
      <c r="E186" s="234" t="s">
        <v>714</v>
      </c>
      <c r="F186" s="235" t="s">
        <v>715</v>
      </c>
      <c r="G186" s="236" t="s">
        <v>258</v>
      </c>
      <c r="H186" s="237">
        <v>236</v>
      </c>
      <c r="I186" s="238">
        <v>0</v>
      </c>
      <c r="J186" s="284">
        <v>0</v>
      </c>
      <c r="K186" s="238">
        <f>ROUND(P186*H186,2)</f>
        <v>0</v>
      </c>
      <c r="L186" s="235" t="s">
        <v>158</v>
      </c>
      <c r="M186" s="29"/>
      <c r="N186" s="155" t="s">
        <v>1</v>
      </c>
      <c r="O186" s="156" t="s">
        <v>40</v>
      </c>
      <c r="P186" s="157">
        <f>I186+J186</f>
        <v>0</v>
      </c>
      <c r="Q186" s="157">
        <f>ROUND(I186*H186,2)</f>
        <v>0</v>
      </c>
      <c r="R186" s="157">
        <f>ROUND(J186*H186,2)</f>
        <v>0</v>
      </c>
      <c r="S186" s="158">
        <v>1.0999999999999999E-2</v>
      </c>
      <c r="T186" s="158">
        <f>S186*H186</f>
        <v>2.5959999999999996</v>
      </c>
      <c r="U186" s="158">
        <v>0</v>
      </c>
      <c r="V186" s="158">
        <f>U186*H186</f>
        <v>0</v>
      </c>
      <c r="W186" s="158">
        <v>0</v>
      </c>
      <c r="X186" s="159">
        <f>W186*H186</f>
        <v>0</v>
      </c>
      <c r="Y186" s="28"/>
      <c r="Z186" s="28"/>
      <c r="AA186" s="197" t="str">
        <f t="shared" si="5"/>
        <v/>
      </c>
      <c r="AB186" s="198">
        <f t="shared" si="6"/>
        <v>0</v>
      </c>
      <c r="AC186" s="28"/>
      <c r="AD186" s="28"/>
      <c r="AE186" s="28"/>
      <c r="AR186" s="160" t="s">
        <v>159</v>
      </c>
      <c r="AT186" s="160" t="s">
        <v>154</v>
      </c>
      <c r="AU186" s="160" t="s">
        <v>86</v>
      </c>
      <c r="AY186" s="16" t="s">
        <v>152</v>
      </c>
      <c r="BE186" s="161">
        <f>IF(O186="základní",K186,0)</f>
        <v>0</v>
      </c>
      <c r="BF186" s="161">
        <f>IF(O186="snížená",K186,0)</f>
        <v>0</v>
      </c>
      <c r="BG186" s="161">
        <f>IF(O186="zákl. přenesená",K186,0)</f>
        <v>0</v>
      </c>
      <c r="BH186" s="161">
        <f>IF(O186="sníž. přenesená",K186,0)</f>
        <v>0</v>
      </c>
      <c r="BI186" s="161">
        <f>IF(O186="nulová",K186,0)</f>
        <v>0</v>
      </c>
      <c r="BJ186" s="16" t="s">
        <v>84</v>
      </c>
      <c r="BK186" s="161">
        <f>ROUND(P186*H186,2)</f>
        <v>0</v>
      </c>
      <c r="BL186" s="16" t="s">
        <v>159</v>
      </c>
      <c r="BM186" s="160" t="s">
        <v>716</v>
      </c>
    </row>
    <row r="187" spans="1:65" s="2" customFormat="1" ht="19.5" x14ac:dyDescent="0.2">
      <c r="A187" s="28"/>
      <c r="B187" s="29"/>
      <c r="C187" s="239"/>
      <c r="D187" s="240" t="s">
        <v>161</v>
      </c>
      <c r="E187" s="239"/>
      <c r="F187" s="241" t="s">
        <v>210</v>
      </c>
      <c r="G187" s="239"/>
      <c r="H187" s="239"/>
      <c r="I187" s="239"/>
      <c r="J187" s="239"/>
      <c r="K187" s="239"/>
      <c r="L187" s="239"/>
      <c r="M187" s="29"/>
      <c r="N187" s="164"/>
      <c r="O187" s="165"/>
      <c r="P187" s="54"/>
      <c r="Q187" s="54"/>
      <c r="R187" s="54"/>
      <c r="S187" s="54"/>
      <c r="T187" s="54"/>
      <c r="U187" s="54"/>
      <c r="V187" s="54"/>
      <c r="W187" s="54"/>
      <c r="X187" s="55"/>
      <c r="Y187" s="28"/>
      <c r="Z187" s="28"/>
      <c r="AA187" s="197" t="str">
        <f t="shared" si="5"/>
        <v/>
      </c>
      <c r="AB187" s="198" t="str">
        <f t="shared" si="6"/>
        <v/>
      </c>
      <c r="AC187" s="28"/>
      <c r="AD187" s="28"/>
      <c r="AE187" s="28"/>
      <c r="AT187" s="16" t="s">
        <v>161</v>
      </c>
      <c r="AU187" s="16" t="s">
        <v>86</v>
      </c>
    </row>
    <row r="188" spans="1:65" s="13" customFormat="1" x14ac:dyDescent="0.2">
      <c r="B188" s="175"/>
      <c r="C188" s="242"/>
      <c r="D188" s="240" t="s">
        <v>177</v>
      </c>
      <c r="E188" s="243" t="s">
        <v>1</v>
      </c>
      <c r="F188" s="244" t="s">
        <v>717</v>
      </c>
      <c r="G188" s="242"/>
      <c r="H188" s="245">
        <v>236</v>
      </c>
      <c r="I188" s="242"/>
      <c r="J188" s="242"/>
      <c r="K188" s="242"/>
      <c r="L188" s="242"/>
      <c r="M188" s="175"/>
      <c r="N188" s="179"/>
      <c r="O188" s="180"/>
      <c r="P188" s="180"/>
      <c r="Q188" s="180"/>
      <c r="R188" s="180"/>
      <c r="S188" s="180"/>
      <c r="T188" s="180"/>
      <c r="U188" s="180"/>
      <c r="V188" s="180"/>
      <c r="W188" s="180"/>
      <c r="X188" s="181"/>
      <c r="AA188" s="197" t="str">
        <f t="shared" si="5"/>
        <v/>
      </c>
      <c r="AB188" s="198" t="str">
        <f t="shared" si="6"/>
        <v/>
      </c>
      <c r="AT188" s="176" t="s">
        <v>177</v>
      </c>
      <c r="AU188" s="176" t="s">
        <v>86</v>
      </c>
      <c r="AV188" s="13" t="s">
        <v>86</v>
      </c>
      <c r="AW188" s="13" t="s">
        <v>4</v>
      </c>
      <c r="AX188" s="13" t="s">
        <v>84</v>
      </c>
      <c r="AY188" s="176" t="s">
        <v>152</v>
      </c>
    </row>
    <row r="189" spans="1:65" s="2" customFormat="1" ht="33" customHeight="1" x14ac:dyDescent="0.2">
      <c r="A189" s="28"/>
      <c r="B189" s="148"/>
      <c r="C189" s="233" t="s">
        <v>220</v>
      </c>
      <c r="D189" s="233" t="s">
        <v>154</v>
      </c>
      <c r="E189" s="234" t="s">
        <v>718</v>
      </c>
      <c r="F189" s="235" t="s">
        <v>719</v>
      </c>
      <c r="G189" s="236" t="s">
        <v>258</v>
      </c>
      <c r="H189" s="237">
        <v>236</v>
      </c>
      <c r="I189" s="238">
        <v>0</v>
      </c>
      <c r="J189" s="284">
        <v>0</v>
      </c>
      <c r="K189" s="238">
        <f>ROUND(P189*H189,2)</f>
        <v>0</v>
      </c>
      <c r="L189" s="235" t="s">
        <v>158</v>
      </c>
      <c r="M189" s="29"/>
      <c r="N189" s="155" t="s">
        <v>1</v>
      </c>
      <c r="O189" s="156" t="s">
        <v>40</v>
      </c>
      <c r="P189" s="157">
        <f>I189+J189</f>
        <v>0</v>
      </c>
      <c r="Q189" s="157">
        <f>ROUND(I189*H189,2)</f>
        <v>0</v>
      </c>
      <c r="R189" s="157">
        <f>ROUND(J189*H189,2)</f>
        <v>0</v>
      </c>
      <c r="S189" s="158">
        <v>1.4999999999999999E-2</v>
      </c>
      <c r="T189" s="158">
        <f>S189*H189</f>
        <v>3.54</v>
      </c>
      <c r="U189" s="158">
        <v>0</v>
      </c>
      <c r="V189" s="158">
        <f>U189*H189</f>
        <v>0</v>
      </c>
      <c r="W189" s="158">
        <v>0</v>
      </c>
      <c r="X189" s="159">
        <f>W189*H189</f>
        <v>0</v>
      </c>
      <c r="Y189" s="28"/>
      <c r="Z189" s="28"/>
      <c r="AA189" s="197" t="str">
        <f t="shared" si="5"/>
        <v/>
      </c>
      <c r="AB189" s="198">
        <f t="shared" si="6"/>
        <v>0</v>
      </c>
      <c r="AC189" s="28"/>
      <c r="AD189" s="28"/>
      <c r="AE189" s="28"/>
      <c r="AR189" s="160" t="s">
        <v>159</v>
      </c>
      <c r="AT189" s="160" t="s">
        <v>154</v>
      </c>
      <c r="AU189" s="160" t="s">
        <v>86</v>
      </c>
      <c r="AY189" s="16" t="s">
        <v>152</v>
      </c>
      <c r="BE189" s="161">
        <f>IF(O189="základní",K189,0)</f>
        <v>0</v>
      </c>
      <c r="BF189" s="161">
        <f>IF(O189="snížená",K189,0)</f>
        <v>0</v>
      </c>
      <c r="BG189" s="161">
        <f>IF(O189="zákl. přenesená",K189,0)</f>
        <v>0</v>
      </c>
      <c r="BH189" s="161">
        <f>IF(O189="sníž. přenesená",K189,0)</f>
        <v>0</v>
      </c>
      <c r="BI189" s="161">
        <f>IF(O189="nulová",K189,0)</f>
        <v>0</v>
      </c>
      <c r="BJ189" s="16" t="s">
        <v>84</v>
      </c>
      <c r="BK189" s="161">
        <f>ROUND(P189*H189,2)</f>
        <v>0</v>
      </c>
      <c r="BL189" s="16" t="s">
        <v>159</v>
      </c>
      <c r="BM189" s="160" t="s">
        <v>720</v>
      </c>
    </row>
    <row r="190" spans="1:65" s="2" customFormat="1" ht="19.5" x14ac:dyDescent="0.2">
      <c r="A190" s="28"/>
      <c r="B190" s="29"/>
      <c r="C190" s="239"/>
      <c r="D190" s="240" t="s">
        <v>161</v>
      </c>
      <c r="E190" s="239"/>
      <c r="F190" s="241" t="s">
        <v>210</v>
      </c>
      <c r="G190" s="239"/>
      <c r="H190" s="239"/>
      <c r="I190" s="239"/>
      <c r="J190" s="239"/>
      <c r="K190" s="239"/>
      <c r="L190" s="239"/>
      <c r="M190" s="29"/>
      <c r="N190" s="164"/>
      <c r="O190" s="165"/>
      <c r="P190" s="54"/>
      <c r="Q190" s="54"/>
      <c r="R190" s="54"/>
      <c r="S190" s="54"/>
      <c r="T190" s="54"/>
      <c r="U190" s="54"/>
      <c r="V190" s="54"/>
      <c r="W190" s="54"/>
      <c r="X190" s="55"/>
      <c r="Y190" s="28"/>
      <c r="Z190" s="28"/>
      <c r="AA190" s="197" t="str">
        <f t="shared" si="5"/>
        <v/>
      </c>
      <c r="AB190" s="198" t="str">
        <f t="shared" si="6"/>
        <v/>
      </c>
      <c r="AC190" s="28"/>
      <c r="AD190" s="28"/>
      <c r="AE190" s="28"/>
      <c r="AT190" s="16" t="s">
        <v>161</v>
      </c>
      <c r="AU190" s="16" t="s">
        <v>86</v>
      </c>
    </row>
    <row r="191" spans="1:65" s="13" customFormat="1" x14ac:dyDescent="0.2">
      <c r="B191" s="175"/>
      <c r="C191" s="242"/>
      <c r="D191" s="240" t="s">
        <v>177</v>
      </c>
      <c r="E191" s="243" t="s">
        <v>1</v>
      </c>
      <c r="F191" s="244" t="s">
        <v>721</v>
      </c>
      <c r="G191" s="242"/>
      <c r="H191" s="245">
        <v>236</v>
      </c>
      <c r="I191" s="242"/>
      <c r="J191" s="242"/>
      <c r="K191" s="242"/>
      <c r="L191" s="242"/>
      <c r="M191" s="175"/>
      <c r="N191" s="179"/>
      <c r="O191" s="180"/>
      <c r="P191" s="180"/>
      <c r="Q191" s="180"/>
      <c r="R191" s="180"/>
      <c r="S191" s="180"/>
      <c r="T191" s="180"/>
      <c r="U191" s="180"/>
      <c r="V191" s="180"/>
      <c r="W191" s="180"/>
      <c r="X191" s="181"/>
      <c r="AA191" s="197" t="str">
        <f t="shared" si="5"/>
        <v/>
      </c>
      <c r="AB191" s="198" t="str">
        <f t="shared" si="6"/>
        <v/>
      </c>
      <c r="AT191" s="176" t="s">
        <v>177</v>
      </c>
      <c r="AU191" s="176" t="s">
        <v>86</v>
      </c>
      <c r="AV191" s="13" t="s">
        <v>86</v>
      </c>
      <c r="AW191" s="13" t="s">
        <v>4</v>
      </c>
      <c r="AX191" s="13" t="s">
        <v>84</v>
      </c>
      <c r="AY191" s="176" t="s">
        <v>152</v>
      </c>
    </row>
    <row r="192" spans="1:65" s="2" customFormat="1" ht="16.5" customHeight="1" x14ac:dyDescent="0.2">
      <c r="A192" s="28"/>
      <c r="B192" s="148"/>
      <c r="C192" s="246" t="s">
        <v>225</v>
      </c>
      <c r="D192" s="246" t="s">
        <v>170</v>
      </c>
      <c r="E192" s="247" t="s">
        <v>221</v>
      </c>
      <c r="F192" s="248" t="s">
        <v>722</v>
      </c>
      <c r="G192" s="249" t="s">
        <v>671</v>
      </c>
      <c r="H192" s="250">
        <v>3540</v>
      </c>
      <c r="I192" s="285">
        <v>0</v>
      </c>
      <c r="J192" s="252"/>
      <c r="K192" s="251">
        <f>ROUND(P192*H192,2)</f>
        <v>0</v>
      </c>
      <c r="L192" s="248" t="s">
        <v>1</v>
      </c>
      <c r="M192" s="173"/>
      <c r="N192" s="174" t="s">
        <v>1</v>
      </c>
      <c r="O192" s="156" t="s">
        <v>40</v>
      </c>
      <c r="P192" s="157">
        <f>I192+J192</f>
        <v>0</v>
      </c>
      <c r="Q192" s="157">
        <f>ROUND(I192*H192,2)</f>
        <v>0</v>
      </c>
      <c r="R192" s="157">
        <f>ROUND(J192*H192,2)</f>
        <v>0</v>
      </c>
      <c r="S192" s="158">
        <v>0</v>
      </c>
      <c r="T192" s="158">
        <f>S192*H192</f>
        <v>0</v>
      </c>
      <c r="U192" s="158">
        <v>0</v>
      </c>
      <c r="V192" s="158">
        <f>U192*H192</f>
        <v>0</v>
      </c>
      <c r="W192" s="158">
        <v>0</v>
      </c>
      <c r="X192" s="159">
        <f>W192*H192</f>
        <v>0</v>
      </c>
      <c r="Y192" s="28"/>
      <c r="Z192" s="28"/>
      <c r="AA192" s="197" t="str">
        <f t="shared" si="5"/>
        <v/>
      </c>
      <c r="AB192" s="198">
        <f t="shared" si="6"/>
        <v>0</v>
      </c>
      <c r="AC192" s="28"/>
      <c r="AD192" s="28"/>
      <c r="AE192" s="28"/>
      <c r="AR192" s="160" t="s">
        <v>174</v>
      </c>
      <c r="AT192" s="160" t="s">
        <v>170</v>
      </c>
      <c r="AU192" s="160" t="s">
        <v>86</v>
      </c>
      <c r="AY192" s="16" t="s">
        <v>152</v>
      </c>
      <c r="BE192" s="161">
        <f>IF(O192="základní",K192,0)</f>
        <v>0</v>
      </c>
      <c r="BF192" s="161">
        <f>IF(O192="snížená",K192,0)</f>
        <v>0</v>
      </c>
      <c r="BG192" s="161">
        <f>IF(O192="zákl. přenesená",K192,0)</f>
        <v>0</v>
      </c>
      <c r="BH192" s="161">
        <f>IF(O192="sníž. přenesená",K192,0)</f>
        <v>0</v>
      </c>
      <c r="BI192" s="161">
        <f>IF(O192="nulová",K192,0)</f>
        <v>0</v>
      </c>
      <c r="BJ192" s="16" t="s">
        <v>84</v>
      </c>
      <c r="BK192" s="161">
        <f>ROUND(P192*H192,2)</f>
        <v>0</v>
      </c>
      <c r="BL192" s="16" t="s">
        <v>159</v>
      </c>
      <c r="BM192" s="160" t="s">
        <v>723</v>
      </c>
    </row>
    <row r="193" spans="1:65" s="2" customFormat="1" ht="19.5" x14ac:dyDescent="0.2">
      <c r="A193" s="28"/>
      <c r="B193" s="29"/>
      <c r="C193" s="239"/>
      <c r="D193" s="240" t="s">
        <v>161</v>
      </c>
      <c r="E193" s="239"/>
      <c r="F193" s="241" t="s">
        <v>210</v>
      </c>
      <c r="G193" s="239"/>
      <c r="H193" s="239"/>
      <c r="I193" s="239"/>
      <c r="J193" s="239"/>
      <c r="K193" s="239"/>
      <c r="L193" s="239"/>
      <c r="M193" s="29"/>
      <c r="N193" s="164"/>
      <c r="O193" s="165"/>
      <c r="P193" s="54"/>
      <c r="Q193" s="54"/>
      <c r="R193" s="54"/>
      <c r="S193" s="54"/>
      <c r="T193" s="54"/>
      <c r="U193" s="54"/>
      <c r="V193" s="54"/>
      <c r="W193" s="54"/>
      <c r="X193" s="55"/>
      <c r="Y193" s="28"/>
      <c r="Z193" s="28"/>
      <c r="AA193" s="197" t="str">
        <f t="shared" si="5"/>
        <v/>
      </c>
      <c r="AB193" s="198" t="str">
        <f t="shared" si="6"/>
        <v/>
      </c>
      <c r="AC193" s="28"/>
      <c r="AD193" s="28"/>
      <c r="AE193" s="28"/>
      <c r="AT193" s="16" t="s">
        <v>161</v>
      </c>
      <c r="AU193" s="16" t="s">
        <v>86</v>
      </c>
    </row>
    <row r="194" spans="1:65" s="13" customFormat="1" x14ac:dyDescent="0.2">
      <c r="B194" s="175"/>
      <c r="C194" s="242"/>
      <c r="D194" s="240" t="s">
        <v>177</v>
      </c>
      <c r="E194" s="243" t="s">
        <v>1</v>
      </c>
      <c r="F194" s="244" t="s">
        <v>724</v>
      </c>
      <c r="G194" s="242"/>
      <c r="H194" s="245">
        <v>3540</v>
      </c>
      <c r="I194" s="242"/>
      <c r="J194" s="242"/>
      <c r="K194" s="242"/>
      <c r="L194" s="242"/>
      <c r="M194" s="175"/>
      <c r="N194" s="179"/>
      <c r="O194" s="180"/>
      <c r="P194" s="180"/>
      <c r="Q194" s="180"/>
      <c r="R194" s="180"/>
      <c r="S194" s="180"/>
      <c r="T194" s="180"/>
      <c r="U194" s="180"/>
      <c r="V194" s="180"/>
      <c r="W194" s="180"/>
      <c r="X194" s="181"/>
      <c r="AA194" s="197" t="str">
        <f t="shared" si="5"/>
        <v/>
      </c>
      <c r="AB194" s="198" t="str">
        <f t="shared" si="6"/>
        <v/>
      </c>
      <c r="AT194" s="176" t="s">
        <v>177</v>
      </c>
      <c r="AU194" s="176" t="s">
        <v>86</v>
      </c>
      <c r="AV194" s="13" t="s">
        <v>86</v>
      </c>
      <c r="AW194" s="13" t="s">
        <v>4</v>
      </c>
      <c r="AX194" s="13" t="s">
        <v>84</v>
      </c>
      <c r="AY194" s="176" t="s">
        <v>152</v>
      </c>
    </row>
    <row r="195" spans="1:65" s="2" customFormat="1" ht="44.25" customHeight="1" x14ac:dyDescent="0.2">
      <c r="A195" s="28"/>
      <c r="B195" s="148"/>
      <c r="C195" s="233" t="s">
        <v>229</v>
      </c>
      <c r="D195" s="233" t="s">
        <v>154</v>
      </c>
      <c r="E195" s="234" t="s">
        <v>394</v>
      </c>
      <c r="F195" s="235" t="s">
        <v>395</v>
      </c>
      <c r="G195" s="236" t="s">
        <v>258</v>
      </c>
      <c r="H195" s="237">
        <v>2594</v>
      </c>
      <c r="I195" s="284">
        <v>0</v>
      </c>
      <c r="J195" s="284">
        <v>0</v>
      </c>
      <c r="K195" s="238">
        <f>ROUND(P195*H195,2)</f>
        <v>0</v>
      </c>
      <c r="L195" s="235" t="s">
        <v>158</v>
      </c>
      <c r="M195" s="29"/>
      <c r="N195" s="155" t="s">
        <v>1</v>
      </c>
      <c r="O195" s="156" t="s">
        <v>40</v>
      </c>
      <c r="P195" s="157">
        <f>I195+J195</f>
        <v>0</v>
      </c>
      <c r="Q195" s="157">
        <f>ROUND(I195*H195,2)</f>
        <v>0</v>
      </c>
      <c r="R195" s="157">
        <f>ROUND(J195*H195,2)</f>
        <v>0</v>
      </c>
      <c r="S195" s="158">
        <v>4.0000000000000001E-3</v>
      </c>
      <c r="T195" s="158">
        <f>S195*H195</f>
        <v>10.375999999999999</v>
      </c>
      <c r="U195" s="158">
        <v>0</v>
      </c>
      <c r="V195" s="158">
        <f>U195*H195</f>
        <v>0</v>
      </c>
      <c r="W195" s="158">
        <v>0</v>
      </c>
      <c r="X195" s="159">
        <f>W195*H195</f>
        <v>0</v>
      </c>
      <c r="Y195" s="28"/>
      <c r="Z195" s="28"/>
      <c r="AA195" s="197" t="str">
        <f t="shared" ref="AA195:AA224" si="7">IFERROR(IF(FIND("
nezpůsobilé",$F196)&gt;1,$K195,0),"")</f>
        <v/>
      </c>
      <c r="AB195" s="198">
        <f t="shared" ref="AB195:AB224" si="8">IFERROR(IF(FIND("
způsobilé",$F196)&gt;1,$K195,0),"")</f>
        <v>0</v>
      </c>
      <c r="AC195" s="28"/>
      <c r="AD195" s="28"/>
      <c r="AE195" s="28"/>
      <c r="AR195" s="160" t="s">
        <v>159</v>
      </c>
      <c r="AT195" s="160" t="s">
        <v>154</v>
      </c>
      <c r="AU195" s="160" t="s">
        <v>86</v>
      </c>
      <c r="AY195" s="16" t="s">
        <v>152</v>
      </c>
      <c r="BE195" s="161">
        <f>IF(O195="základní",K195,0)</f>
        <v>0</v>
      </c>
      <c r="BF195" s="161">
        <f>IF(O195="snížená",K195,0)</f>
        <v>0</v>
      </c>
      <c r="BG195" s="161">
        <f>IF(O195="zákl. přenesená",K195,0)</f>
        <v>0</v>
      </c>
      <c r="BH195" s="161">
        <f>IF(O195="sníž. přenesená",K195,0)</f>
        <v>0</v>
      </c>
      <c r="BI195" s="161">
        <f>IF(O195="nulová",K195,0)</f>
        <v>0</v>
      </c>
      <c r="BJ195" s="16" t="s">
        <v>84</v>
      </c>
      <c r="BK195" s="161">
        <f>ROUND(P195*H195,2)</f>
        <v>0</v>
      </c>
      <c r="BL195" s="16" t="s">
        <v>159</v>
      </c>
      <c r="BM195" s="160" t="s">
        <v>725</v>
      </c>
    </row>
    <row r="196" spans="1:65" s="2" customFormat="1" ht="19.5" x14ac:dyDescent="0.2">
      <c r="A196" s="28"/>
      <c r="B196" s="29"/>
      <c r="C196" s="239"/>
      <c r="D196" s="240" t="s">
        <v>161</v>
      </c>
      <c r="E196" s="239"/>
      <c r="F196" s="241" t="s">
        <v>210</v>
      </c>
      <c r="G196" s="239"/>
      <c r="H196" s="239"/>
      <c r="I196" s="239"/>
      <c r="J196" s="239"/>
      <c r="K196" s="239"/>
      <c r="L196" s="239"/>
      <c r="M196" s="29"/>
      <c r="N196" s="164"/>
      <c r="O196" s="165"/>
      <c r="P196" s="54"/>
      <c r="Q196" s="54"/>
      <c r="R196" s="54"/>
      <c r="S196" s="54"/>
      <c r="T196" s="54"/>
      <c r="U196" s="54"/>
      <c r="V196" s="54"/>
      <c r="W196" s="54"/>
      <c r="X196" s="55"/>
      <c r="Y196" s="28"/>
      <c r="Z196" s="28"/>
      <c r="AA196" s="197" t="str">
        <f t="shared" si="7"/>
        <v/>
      </c>
      <c r="AB196" s="198" t="str">
        <f t="shared" si="8"/>
        <v/>
      </c>
      <c r="AC196" s="28"/>
      <c r="AD196" s="28"/>
      <c r="AE196" s="28"/>
      <c r="AT196" s="16" t="s">
        <v>161</v>
      </c>
      <c r="AU196" s="16" t="s">
        <v>86</v>
      </c>
    </row>
    <row r="197" spans="1:65" s="13" customFormat="1" x14ac:dyDescent="0.2">
      <c r="B197" s="175"/>
      <c r="C197" s="242"/>
      <c r="D197" s="240" t="s">
        <v>177</v>
      </c>
      <c r="E197" s="243" t="s">
        <v>1</v>
      </c>
      <c r="F197" s="244" t="s">
        <v>694</v>
      </c>
      <c r="G197" s="242"/>
      <c r="H197" s="245">
        <v>1616</v>
      </c>
      <c r="I197" s="242"/>
      <c r="J197" s="242"/>
      <c r="K197" s="242"/>
      <c r="L197" s="242"/>
      <c r="M197" s="175"/>
      <c r="N197" s="179"/>
      <c r="O197" s="180"/>
      <c r="P197" s="180"/>
      <c r="Q197" s="180"/>
      <c r="R197" s="180"/>
      <c r="S197" s="180"/>
      <c r="T197" s="180"/>
      <c r="U197" s="180"/>
      <c r="V197" s="180"/>
      <c r="W197" s="180"/>
      <c r="X197" s="181"/>
      <c r="AA197" s="197" t="str">
        <f t="shared" si="7"/>
        <v/>
      </c>
      <c r="AB197" s="198" t="str">
        <f t="shared" si="8"/>
        <v/>
      </c>
      <c r="AT197" s="176" t="s">
        <v>177</v>
      </c>
      <c r="AU197" s="176" t="s">
        <v>86</v>
      </c>
      <c r="AV197" s="13" t="s">
        <v>86</v>
      </c>
      <c r="AW197" s="13" t="s">
        <v>4</v>
      </c>
      <c r="AX197" s="13" t="s">
        <v>77</v>
      </c>
      <c r="AY197" s="176" t="s">
        <v>152</v>
      </c>
    </row>
    <row r="198" spans="1:65" s="13" customFormat="1" x14ac:dyDescent="0.2">
      <c r="B198" s="175"/>
      <c r="C198" s="242"/>
      <c r="D198" s="240" t="s">
        <v>177</v>
      </c>
      <c r="E198" s="243" t="s">
        <v>1</v>
      </c>
      <c r="F198" s="244" t="s">
        <v>669</v>
      </c>
      <c r="G198" s="242"/>
      <c r="H198" s="245">
        <v>978</v>
      </c>
      <c r="I198" s="242"/>
      <c r="J198" s="242"/>
      <c r="K198" s="242"/>
      <c r="L198" s="242"/>
      <c r="M198" s="175"/>
      <c r="N198" s="179"/>
      <c r="O198" s="180"/>
      <c r="P198" s="180"/>
      <c r="Q198" s="180"/>
      <c r="R198" s="180"/>
      <c r="S198" s="180"/>
      <c r="T198" s="180"/>
      <c r="U198" s="180"/>
      <c r="V198" s="180"/>
      <c r="W198" s="180"/>
      <c r="X198" s="181"/>
      <c r="AA198" s="197" t="str">
        <f t="shared" si="7"/>
        <v/>
      </c>
      <c r="AB198" s="198" t="str">
        <f t="shared" si="8"/>
        <v/>
      </c>
      <c r="AT198" s="176" t="s">
        <v>177</v>
      </c>
      <c r="AU198" s="176" t="s">
        <v>86</v>
      </c>
      <c r="AV198" s="13" t="s">
        <v>86</v>
      </c>
      <c r="AW198" s="13" t="s">
        <v>4</v>
      </c>
      <c r="AX198" s="13" t="s">
        <v>77</v>
      </c>
      <c r="AY198" s="176" t="s">
        <v>152</v>
      </c>
    </row>
    <row r="199" spans="1:65" s="14" customFormat="1" x14ac:dyDescent="0.2">
      <c r="B199" s="182"/>
      <c r="C199" s="253"/>
      <c r="D199" s="240" t="s">
        <v>177</v>
      </c>
      <c r="E199" s="254" t="s">
        <v>1</v>
      </c>
      <c r="F199" s="255" t="s">
        <v>180</v>
      </c>
      <c r="G199" s="253"/>
      <c r="H199" s="256">
        <v>2594</v>
      </c>
      <c r="I199" s="253"/>
      <c r="J199" s="253"/>
      <c r="K199" s="253"/>
      <c r="L199" s="253"/>
      <c r="M199" s="182"/>
      <c r="N199" s="186"/>
      <c r="O199" s="187"/>
      <c r="P199" s="187"/>
      <c r="Q199" s="187"/>
      <c r="R199" s="187"/>
      <c r="S199" s="187"/>
      <c r="T199" s="187"/>
      <c r="U199" s="187"/>
      <c r="V199" s="187"/>
      <c r="W199" s="187"/>
      <c r="X199" s="188"/>
      <c r="AA199" s="197" t="str">
        <f t="shared" si="7"/>
        <v/>
      </c>
      <c r="AB199" s="198" t="str">
        <f t="shared" si="8"/>
        <v/>
      </c>
      <c r="AT199" s="183" t="s">
        <v>177</v>
      </c>
      <c r="AU199" s="183" t="s">
        <v>86</v>
      </c>
      <c r="AV199" s="14" t="s">
        <v>159</v>
      </c>
      <c r="AW199" s="14" t="s">
        <v>4</v>
      </c>
      <c r="AX199" s="14" t="s">
        <v>84</v>
      </c>
      <c r="AY199" s="183" t="s">
        <v>152</v>
      </c>
    </row>
    <row r="200" spans="1:65" s="2" customFormat="1" ht="21.75" customHeight="1" x14ac:dyDescent="0.2">
      <c r="A200" s="28"/>
      <c r="B200" s="148"/>
      <c r="C200" s="246" t="s">
        <v>237</v>
      </c>
      <c r="D200" s="246" t="s">
        <v>170</v>
      </c>
      <c r="E200" s="247" t="s">
        <v>397</v>
      </c>
      <c r="F200" s="248" t="s">
        <v>398</v>
      </c>
      <c r="G200" s="249" t="s">
        <v>399</v>
      </c>
      <c r="H200" s="250">
        <v>1.0369999999999999</v>
      </c>
      <c r="I200" s="285">
        <v>0</v>
      </c>
      <c r="J200" s="252"/>
      <c r="K200" s="251">
        <f>ROUND(P200*H200,2)</f>
        <v>0</v>
      </c>
      <c r="L200" s="248" t="s">
        <v>158</v>
      </c>
      <c r="M200" s="173"/>
      <c r="N200" s="174" t="s">
        <v>1</v>
      </c>
      <c r="O200" s="156" t="s">
        <v>40</v>
      </c>
      <c r="P200" s="157">
        <f>I200+J200</f>
        <v>0</v>
      </c>
      <c r="Q200" s="157">
        <f>ROUND(I200*H200,2)</f>
        <v>0</v>
      </c>
      <c r="R200" s="157">
        <f>ROUND(J200*H200,2)</f>
        <v>0</v>
      </c>
      <c r="S200" s="158">
        <v>0</v>
      </c>
      <c r="T200" s="158">
        <f>S200*H200</f>
        <v>0</v>
      </c>
      <c r="U200" s="158">
        <v>1E-3</v>
      </c>
      <c r="V200" s="158">
        <f>U200*H200</f>
        <v>1.0369999999999999E-3</v>
      </c>
      <c r="W200" s="158">
        <v>0</v>
      </c>
      <c r="X200" s="159">
        <f>W200*H200</f>
        <v>0</v>
      </c>
      <c r="Y200" s="28"/>
      <c r="Z200" s="28"/>
      <c r="AA200" s="197" t="str">
        <f t="shared" si="7"/>
        <v/>
      </c>
      <c r="AB200" s="198">
        <f t="shared" si="8"/>
        <v>0</v>
      </c>
      <c r="AC200" s="28"/>
      <c r="AD200" s="28"/>
      <c r="AE200" s="28"/>
      <c r="AR200" s="160" t="s">
        <v>174</v>
      </c>
      <c r="AT200" s="160" t="s">
        <v>170</v>
      </c>
      <c r="AU200" s="160" t="s">
        <v>86</v>
      </c>
      <c r="AY200" s="16" t="s">
        <v>152</v>
      </c>
      <c r="BE200" s="161">
        <f>IF(O200="základní",K200,0)</f>
        <v>0</v>
      </c>
      <c r="BF200" s="161">
        <f>IF(O200="snížená",K200,0)</f>
        <v>0</v>
      </c>
      <c r="BG200" s="161">
        <f>IF(O200="zákl. přenesená",K200,0)</f>
        <v>0</v>
      </c>
      <c r="BH200" s="161">
        <f>IF(O200="sníž. přenesená",K200,0)</f>
        <v>0</v>
      </c>
      <c r="BI200" s="161">
        <f>IF(O200="nulová",K200,0)</f>
        <v>0</v>
      </c>
      <c r="BJ200" s="16" t="s">
        <v>84</v>
      </c>
      <c r="BK200" s="161">
        <f>ROUND(P200*H200,2)</f>
        <v>0</v>
      </c>
      <c r="BL200" s="16" t="s">
        <v>159</v>
      </c>
      <c r="BM200" s="160" t="s">
        <v>726</v>
      </c>
    </row>
    <row r="201" spans="1:65" s="2" customFormat="1" ht="19.5" x14ac:dyDescent="0.2">
      <c r="A201" s="28"/>
      <c r="B201" s="29"/>
      <c r="C201" s="239"/>
      <c r="D201" s="240" t="s">
        <v>161</v>
      </c>
      <c r="E201" s="239"/>
      <c r="F201" s="241" t="s">
        <v>210</v>
      </c>
      <c r="G201" s="239"/>
      <c r="H201" s="239"/>
      <c r="I201" s="239"/>
      <c r="J201" s="239"/>
      <c r="K201" s="239"/>
      <c r="L201" s="239"/>
      <c r="M201" s="29"/>
      <c r="N201" s="164"/>
      <c r="O201" s="165"/>
      <c r="P201" s="54"/>
      <c r="Q201" s="54"/>
      <c r="R201" s="54"/>
      <c r="S201" s="54"/>
      <c r="T201" s="54"/>
      <c r="U201" s="54"/>
      <c r="V201" s="54"/>
      <c r="W201" s="54"/>
      <c r="X201" s="55"/>
      <c r="Y201" s="28"/>
      <c r="Z201" s="28"/>
      <c r="AA201" s="197" t="str">
        <f t="shared" si="7"/>
        <v/>
      </c>
      <c r="AB201" s="198" t="str">
        <f t="shared" si="8"/>
        <v/>
      </c>
      <c r="AC201" s="28"/>
      <c r="AD201" s="28"/>
      <c r="AE201" s="28"/>
      <c r="AT201" s="16" t="s">
        <v>161</v>
      </c>
      <c r="AU201" s="16" t="s">
        <v>86</v>
      </c>
    </row>
    <row r="202" spans="1:65" s="13" customFormat="1" x14ac:dyDescent="0.2">
      <c r="B202" s="175"/>
      <c r="C202" s="242"/>
      <c r="D202" s="240" t="s">
        <v>177</v>
      </c>
      <c r="E202" s="243" t="s">
        <v>1</v>
      </c>
      <c r="F202" s="244" t="s">
        <v>727</v>
      </c>
      <c r="G202" s="242"/>
      <c r="H202" s="245">
        <v>0.64600000000000002</v>
      </c>
      <c r="I202" s="242"/>
      <c r="J202" s="242"/>
      <c r="K202" s="242"/>
      <c r="L202" s="242"/>
      <c r="M202" s="175"/>
      <c r="N202" s="179"/>
      <c r="O202" s="180"/>
      <c r="P202" s="180"/>
      <c r="Q202" s="180"/>
      <c r="R202" s="180"/>
      <c r="S202" s="180"/>
      <c r="T202" s="180"/>
      <c r="U202" s="180"/>
      <c r="V202" s="180"/>
      <c r="W202" s="180"/>
      <c r="X202" s="181"/>
      <c r="AA202" s="197" t="str">
        <f t="shared" si="7"/>
        <v/>
      </c>
      <c r="AB202" s="198" t="str">
        <f t="shared" si="8"/>
        <v/>
      </c>
      <c r="AT202" s="176" t="s">
        <v>177</v>
      </c>
      <c r="AU202" s="176" t="s">
        <v>86</v>
      </c>
      <c r="AV202" s="13" t="s">
        <v>86</v>
      </c>
      <c r="AW202" s="13" t="s">
        <v>4</v>
      </c>
      <c r="AX202" s="13" t="s">
        <v>77</v>
      </c>
      <c r="AY202" s="176" t="s">
        <v>152</v>
      </c>
    </row>
    <row r="203" spans="1:65" s="13" customFormat="1" x14ac:dyDescent="0.2">
      <c r="B203" s="175"/>
      <c r="C203" s="242"/>
      <c r="D203" s="240" t="s">
        <v>177</v>
      </c>
      <c r="E203" s="243" t="s">
        <v>1</v>
      </c>
      <c r="F203" s="244" t="s">
        <v>728</v>
      </c>
      <c r="G203" s="242"/>
      <c r="H203" s="245">
        <v>0.39100000000000001</v>
      </c>
      <c r="I203" s="242"/>
      <c r="J203" s="242"/>
      <c r="K203" s="242"/>
      <c r="L203" s="242"/>
      <c r="M203" s="175"/>
      <c r="N203" s="179"/>
      <c r="O203" s="180"/>
      <c r="P203" s="180"/>
      <c r="Q203" s="180"/>
      <c r="R203" s="180"/>
      <c r="S203" s="180"/>
      <c r="T203" s="180"/>
      <c r="U203" s="180"/>
      <c r="V203" s="180"/>
      <c r="W203" s="180"/>
      <c r="X203" s="181"/>
      <c r="AA203" s="197" t="str">
        <f t="shared" si="7"/>
        <v/>
      </c>
      <c r="AB203" s="198" t="str">
        <f t="shared" si="8"/>
        <v/>
      </c>
      <c r="AT203" s="176" t="s">
        <v>177</v>
      </c>
      <c r="AU203" s="176" t="s">
        <v>86</v>
      </c>
      <c r="AV203" s="13" t="s">
        <v>86</v>
      </c>
      <c r="AW203" s="13" t="s">
        <v>4</v>
      </c>
      <c r="AX203" s="13" t="s">
        <v>77</v>
      </c>
      <c r="AY203" s="176" t="s">
        <v>152</v>
      </c>
    </row>
    <row r="204" spans="1:65" s="14" customFormat="1" x14ac:dyDescent="0.2">
      <c r="B204" s="182"/>
      <c r="C204" s="253"/>
      <c r="D204" s="240" t="s">
        <v>177</v>
      </c>
      <c r="E204" s="254" t="s">
        <v>1</v>
      </c>
      <c r="F204" s="255" t="s">
        <v>180</v>
      </c>
      <c r="G204" s="253"/>
      <c r="H204" s="256">
        <v>1.0369999999999999</v>
      </c>
      <c r="I204" s="253"/>
      <c r="J204" s="253"/>
      <c r="K204" s="253"/>
      <c r="L204" s="253"/>
      <c r="M204" s="182"/>
      <c r="N204" s="186"/>
      <c r="O204" s="187"/>
      <c r="P204" s="187"/>
      <c r="Q204" s="187"/>
      <c r="R204" s="187"/>
      <c r="S204" s="187"/>
      <c r="T204" s="187"/>
      <c r="U204" s="187"/>
      <c r="V204" s="187"/>
      <c r="W204" s="187"/>
      <c r="X204" s="188"/>
      <c r="AA204" s="197" t="str">
        <f t="shared" si="7"/>
        <v/>
      </c>
      <c r="AB204" s="198" t="str">
        <f t="shared" si="8"/>
        <v/>
      </c>
      <c r="AT204" s="183" t="s">
        <v>177</v>
      </c>
      <c r="AU204" s="183" t="s">
        <v>86</v>
      </c>
      <c r="AV204" s="14" t="s">
        <v>159</v>
      </c>
      <c r="AW204" s="14" t="s">
        <v>4</v>
      </c>
      <c r="AX204" s="14" t="s">
        <v>84</v>
      </c>
      <c r="AY204" s="183" t="s">
        <v>152</v>
      </c>
    </row>
    <row r="205" spans="1:65" s="2" customFormat="1" ht="44.25" customHeight="1" x14ac:dyDescent="0.2">
      <c r="A205" s="28"/>
      <c r="B205" s="148"/>
      <c r="C205" s="233" t="s">
        <v>240</v>
      </c>
      <c r="D205" s="233" t="s">
        <v>154</v>
      </c>
      <c r="E205" s="234" t="s">
        <v>394</v>
      </c>
      <c r="F205" s="235" t="s">
        <v>395</v>
      </c>
      <c r="G205" s="236" t="s">
        <v>258</v>
      </c>
      <c r="H205" s="237">
        <v>117</v>
      </c>
      <c r="I205" s="284">
        <v>0</v>
      </c>
      <c r="J205" s="284">
        <v>0</v>
      </c>
      <c r="K205" s="238">
        <f>ROUND(P205*H205,2)</f>
        <v>0</v>
      </c>
      <c r="L205" s="235" t="s">
        <v>158</v>
      </c>
      <c r="M205" s="29"/>
      <c r="N205" s="155" t="s">
        <v>1</v>
      </c>
      <c r="O205" s="156" t="s">
        <v>40</v>
      </c>
      <c r="P205" s="157">
        <f>I205+J205</f>
        <v>0</v>
      </c>
      <c r="Q205" s="157">
        <f>ROUND(I205*H205,2)</f>
        <v>0</v>
      </c>
      <c r="R205" s="157">
        <f>ROUND(J205*H205,2)</f>
        <v>0</v>
      </c>
      <c r="S205" s="158">
        <v>4.0000000000000001E-3</v>
      </c>
      <c r="T205" s="158">
        <f>S205*H205</f>
        <v>0.46800000000000003</v>
      </c>
      <c r="U205" s="158">
        <v>0</v>
      </c>
      <c r="V205" s="158">
        <f>U205*H205</f>
        <v>0</v>
      </c>
      <c r="W205" s="158">
        <v>0</v>
      </c>
      <c r="X205" s="159">
        <f>W205*H205</f>
        <v>0</v>
      </c>
      <c r="Y205" s="28"/>
      <c r="Z205" s="28"/>
      <c r="AA205" s="197">
        <f>IFERROR(IF(FIND("
nezpůsobilé",$F206)&gt;1,$K205,0),"")</f>
        <v>0</v>
      </c>
      <c r="AB205" s="198" t="str">
        <f t="shared" si="8"/>
        <v/>
      </c>
      <c r="AC205" s="28"/>
      <c r="AD205" s="28"/>
      <c r="AE205" s="28"/>
      <c r="AR205" s="160" t="s">
        <v>159</v>
      </c>
      <c r="AT205" s="160" t="s">
        <v>154</v>
      </c>
      <c r="AU205" s="160" t="s">
        <v>86</v>
      </c>
      <c r="AY205" s="16" t="s">
        <v>152</v>
      </c>
      <c r="BE205" s="161">
        <f>IF(O205="základní",K205,0)</f>
        <v>0</v>
      </c>
      <c r="BF205" s="161">
        <f>IF(O205="snížená",K205,0)</f>
        <v>0</v>
      </c>
      <c r="BG205" s="161">
        <f>IF(O205="zákl. přenesená",K205,0)</f>
        <v>0</v>
      </c>
      <c r="BH205" s="161">
        <f>IF(O205="sníž. přenesená",K205,0)</f>
        <v>0</v>
      </c>
      <c r="BI205" s="161">
        <f>IF(O205="nulová",K205,0)</f>
        <v>0</v>
      </c>
      <c r="BJ205" s="16" t="s">
        <v>84</v>
      </c>
      <c r="BK205" s="161">
        <f>ROUND(P205*H205,2)</f>
        <v>0</v>
      </c>
      <c r="BL205" s="16" t="s">
        <v>159</v>
      </c>
      <c r="BM205" s="160" t="s">
        <v>729</v>
      </c>
    </row>
    <row r="206" spans="1:65" s="2" customFormat="1" ht="19.5" x14ac:dyDescent="0.2">
      <c r="A206" s="28"/>
      <c r="B206" s="29"/>
      <c r="C206" s="239"/>
      <c r="D206" s="240" t="s">
        <v>161</v>
      </c>
      <c r="E206" s="239"/>
      <c r="F206" s="241" t="s">
        <v>215</v>
      </c>
      <c r="G206" s="239"/>
      <c r="H206" s="239"/>
      <c r="I206" s="239"/>
      <c r="J206" s="239"/>
      <c r="K206" s="239"/>
      <c r="L206" s="239"/>
      <c r="M206" s="29"/>
      <c r="N206" s="164"/>
      <c r="O206" s="165"/>
      <c r="P206" s="54"/>
      <c r="Q206" s="54"/>
      <c r="R206" s="54"/>
      <c r="S206" s="54"/>
      <c r="T206" s="54"/>
      <c r="U206" s="54"/>
      <c r="V206" s="54"/>
      <c r="W206" s="54"/>
      <c r="X206" s="55"/>
      <c r="Y206" s="28"/>
      <c r="Z206" s="28"/>
      <c r="AA206" s="197" t="str">
        <f t="shared" si="7"/>
        <v/>
      </c>
      <c r="AB206" s="198" t="str">
        <f t="shared" si="8"/>
        <v/>
      </c>
      <c r="AC206" s="28"/>
      <c r="AD206" s="28"/>
      <c r="AE206" s="28"/>
      <c r="AT206" s="16" t="s">
        <v>161</v>
      </c>
      <c r="AU206" s="16" t="s">
        <v>86</v>
      </c>
    </row>
    <row r="207" spans="1:65" s="13" customFormat="1" x14ac:dyDescent="0.2">
      <c r="B207" s="175"/>
      <c r="C207" s="242"/>
      <c r="D207" s="240" t="s">
        <v>177</v>
      </c>
      <c r="E207" s="243" t="s">
        <v>1</v>
      </c>
      <c r="F207" s="244" t="s">
        <v>698</v>
      </c>
      <c r="G207" s="242"/>
      <c r="H207" s="245">
        <v>70</v>
      </c>
      <c r="I207" s="242"/>
      <c r="J207" s="242"/>
      <c r="K207" s="242"/>
      <c r="L207" s="242"/>
      <c r="M207" s="175"/>
      <c r="N207" s="179"/>
      <c r="O207" s="180"/>
      <c r="P207" s="180"/>
      <c r="Q207" s="180"/>
      <c r="R207" s="180"/>
      <c r="S207" s="180"/>
      <c r="T207" s="180"/>
      <c r="U207" s="180"/>
      <c r="V207" s="180"/>
      <c r="W207" s="180"/>
      <c r="X207" s="181"/>
      <c r="AA207" s="197" t="str">
        <f t="shared" si="7"/>
        <v/>
      </c>
      <c r="AB207" s="198" t="str">
        <f t="shared" si="8"/>
        <v/>
      </c>
      <c r="AT207" s="176" t="s">
        <v>177</v>
      </c>
      <c r="AU207" s="176" t="s">
        <v>86</v>
      </c>
      <c r="AV207" s="13" t="s">
        <v>86</v>
      </c>
      <c r="AW207" s="13" t="s">
        <v>4</v>
      </c>
      <c r="AX207" s="13" t="s">
        <v>77</v>
      </c>
      <c r="AY207" s="176" t="s">
        <v>152</v>
      </c>
    </row>
    <row r="208" spans="1:65" s="13" customFormat="1" x14ac:dyDescent="0.2">
      <c r="B208" s="175"/>
      <c r="C208" s="242"/>
      <c r="D208" s="240" t="s">
        <v>177</v>
      </c>
      <c r="E208" s="243" t="s">
        <v>1</v>
      </c>
      <c r="F208" s="244" t="s">
        <v>675</v>
      </c>
      <c r="G208" s="242"/>
      <c r="H208" s="245">
        <v>47</v>
      </c>
      <c r="I208" s="242"/>
      <c r="J208" s="242"/>
      <c r="K208" s="242"/>
      <c r="L208" s="242"/>
      <c r="M208" s="175"/>
      <c r="N208" s="179"/>
      <c r="O208" s="180"/>
      <c r="P208" s="180"/>
      <c r="Q208" s="180"/>
      <c r="R208" s="180"/>
      <c r="S208" s="180"/>
      <c r="T208" s="180"/>
      <c r="U208" s="180"/>
      <c r="V208" s="180"/>
      <c r="W208" s="180"/>
      <c r="X208" s="181"/>
      <c r="AA208" s="197" t="str">
        <f t="shared" si="7"/>
        <v/>
      </c>
      <c r="AB208" s="198" t="str">
        <f t="shared" si="8"/>
        <v/>
      </c>
      <c r="AT208" s="176" t="s">
        <v>177</v>
      </c>
      <c r="AU208" s="176" t="s">
        <v>86</v>
      </c>
      <c r="AV208" s="13" t="s">
        <v>86</v>
      </c>
      <c r="AW208" s="13" t="s">
        <v>4</v>
      </c>
      <c r="AX208" s="13" t="s">
        <v>77</v>
      </c>
      <c r="AY208" s="176" t="s">
        <v>152</v>
      </c>
    </row>
    <row r="209" spans="1:65" s="14" customFormat="1" x14ac:dyDescent="0.2">
      <c r="B209" s="182"/>
      <c r="C209" s="253"/>
      <c r="D209" s="240" t="s">
        <v>177</v>
      </c>
      <c r="E209" s="254" t="s">
        <v>1</v>
      </c>
      <c r="F209" s="255" t="s">
        <v>180</v>
      </c>
      <c r="G209" s="253"/>
      <c r="H209" s="256">
        <v>117</v>
      </c>
      <c r="I209" s="253"/>
      <c r="J209" s="253"/>
      <c r="K209" s="253"/>
      <c r="L209" s="253"/>
      <c r="M209" s="182"/>
      <c r="N209" s="186"/>
      <c r="O209" s="187"/>
      <c r="P209" s="187"/>
      <c r="Q209" s="187"/>
      <c r="R209" s="187"/>
      <c r="S209" s="187"/>
      <c r="T209" s="187"/>
      <c r="U209" s="187"/>
      <c r="V209" s="187"/>
      <c r="W209" s="187"/>
      <c r="X209" s="188"/>
      <c r="AA209" s="197" t="str">
        <f t="shared" si="7"/>
        <v/>
      </c>
      <c r="AB209" s="198" t="str">
        <f t="shared" si="8"/>
        <v/>
      </c>
      <c r="AT209" s="183" t="s">
        <v>177</v>
      </c>
      <c r="AU209" s="183" t="s">
        <v>86</v>
      </c>
      <c r="AV209" s="14" t="s">
        <v>159</v>
      </c>
      <c r="AW209" s="14" t="s">
        <v>4</v>
      </c>
      <c r="AX209" s="14" t="s">
        <v>84</v>
      </c>
      <c r="AY209" s="183" t="s">
        <v>152</v>
      </c>
    </row>
    <row r="210" spans="1:65" s="2" customFormat="1" ht="21.75" customHeight="1" x14ac:dyDescent="0.2">
      <c r="A210" s="28"/>
      <c r="B210" s="148"/>
      <c r="C210" s="246" t="s">
        <v>8</v>
      </c>
      <c r="D210" s="246" t="s">
        <v>170</v>
      </c>
      <c r="E210" s="247" t="s">
        <v>397</v>
      </c>
      <c r="F210" s="248" t="s">
        <v>398</v>
      </c>
      <c r="G210" s="249" t="s">
        <v>399</v>
      </c>
      <c r="H210" s="250">
        <v>4.7E-2</v>
      </c>
      <c r="I210" s="285">
        <v>0</v>
      </c>
      <c r="J210" s="252"/>
      <c r="K210" s="251">
        <f>ROUND(P210*H210,2)</f>
        <v>0</v>
      </c>
      <c r="L210" s="248" t="s">
        <v>158</v>
      </c>
      <c r="M210" s="173"/>
      <c r="N210" s="174" t="s">
        <v>1</v>
      </c>
      <c r="O210" s="156" t="s">
        <v>40</v>
      </c>
      <c r="P210" s="157">
        <f>I210+J210</f>
        <v>0</v>
      </c>
      <c r="Q210" s="157">
        <f>ROUND(I210*H210,2)</f>
        <v>0</v>
      </c>
      <c r="R210" s="157">
        <f>ROUND(J210*H210,2)</f>
        <v>0</v>
      </c>
      <c r="S210" s="158">
        <v>0</v>
      </c>
      <c r="T210" s="158">
        <f>S210*H210</f>
        <v>0</v>
      </c>
      <c r="U210" s="158">
        <v>1E-3</v>
      </c>
      <c r="V210" s="158">
        <f>U210*H210</f>
        <v>4.7000000000000004E-5</v>
      </c>
      <c r="W210" s="158">
        <v>0</v>
      </c>
      <c r="X210" s="159">
        <f>W210*H210</f>
        <v>0</v>
      </c>
      <c r="Y210" s="28"/>
      <c r="Z210" s="28"/>
      <c r="AA210" s="197">
        <f t="shared" si="7"/>
        <v>0</v>
      </c>
      <c r="AB210" s="198" t="str">
        <f t="shared" si="8"/>
        <v/>
      </c>
      <c r="AC210" s="28"/>
      <c r="AD210" s="28"/>
      <c r="AE210" s="28"/>
      <c r="AR210" s="160" t="s">
        <v>174</v>
      </c>
      <c r="AT210" s="160" t="s">
        <v>170</v>
      </c>
      <c r="AU210" s="160" t="s">
        <v>86</v>
      </c>
      <c r="AY210" s="16" t="s">
        <v>152</v>
      </c>
      <c r="BE210" s="161">
        <f>IF(O210="základní",K210,0)</f>
        <v>0</v>
      </c>
      <c r="BF210" s="161">
        <f>IF(O210="snížená",K210,0)</f>
        <v>0</v>
      </c>
      <c r="BG210" s="161">
        <f>IF(O210="zákl. přenesená",K210,0)</f>
        <v>0</v>
      </c>
      <c r="BH210" s="161">
        <f>IF(O210="sníž. přenesená",K210,0)</f>
        <v>0</v>
      </c>
      <c r="BI210" s="161">
        <f>IF(O210="nulová",K210,0)</f>
        <v>0</v>
      </c>
      <c r="BJ210" s="16" t="s">
        <v>84</v>
      </c>
      <c r="BK210" s="161">
        <f>ROUND(P210*H210,2)</f>
        <v>0</v>
      </c>
      <c r="BL210" s="16" t="s">
        <v>159</v>
      </c>
      <c r="BM210" s="160" t="s">
        <v>730</v>
      </c>
    </row>
    <row r="211" spans="1:65" s="2" customFormat="1" ht="19.5" x14ac:dyDescent="0.2">
      <c r="A211" s="28"/>
      <c r="B211" s="29"/>
      <c r="C211" s="239"/>
      <c r="D211" s="240" t="s">
        <v>161</v>
      </c>
      <c r="E211" s="239"/>
      <c r="F211" s="241" t="s">
        <v>215</v>
      </c>
      <c r="G211" s="239"/>
      <c r="H211" s="239"/>
      <c r="I211" s="239"/>
      <c r="J211" s="239"/>
      <c r="K211" s="239"/>
      <c r="L211" s="239"/>
      <c r="M211" s="29"/>
      <c r="N211" s="164"/>
      <c r="O211" s="165"/>
      <c r="P211" s="54"/>
      <c r="Q211" s="54"/>
      <c r="R211" s="54"/>
      <c r="S211" s="54"/>
      <c r="T211" s="54"/>
      <c r="U211" s="54"/>
      <c r="V211" s="54"/>
      <c r="W211" s="54"/>
      <c r="X211" s="55"/>
      <c r="Y211" s="28"/>
      <c r="Z211" s="28"/>
      <c r="AA211" s="197" t="str">
        <f t="shared" si="7"/>
        <v/>
      </c>
      <c r="AB211" s="198" t="str">
        <f t="shared" si="8"/>
        <v/>
      </c>
      <c r="AC211" s="28"/>
      <c r="AD211" s="28"/>
      <c r="AE211" s="28"/>
      <c r="AT211" s="16" t="s">
        <v>161</v>
      </c>
      <c r="AU211" s="16" t="s">
        <v>86</v>
      </c>
    </row>
    <row r="212" spans="1:65" s="13" customFormat="1" x14ac:dyDescent="0.2">
      <c r="B212" s="175"/>
      <c r="C212" s="242"/>
      <c r="D212" s="240" t="s">
        <v>177</v>
      </c>
      <c r="E212" s="243" t="s">
        <v>1</v>
      </c>
      <c r="F212" s="244" t="s">
        <v>731</v>
      </c>
      <c r="G212" s="242"/>
      <c r="H212" s="245">
        <v>2.8000000000000001E-2</v>
      </c>
      <c r="I212" s="242"/>
      <c r="J212" s="242"/>
      <c r="K212" s="242"/>
      <c r="L212" s="242"/>
      <c r="M212" s="175"/>
      <c r="N212" s="179"/>
      <c r="O212" s="180"/>
      <c r="P212" s="180"/>
      <c r="Q212" s="180"/>
      <c r="R212" s="180"/>
      <c r="S212" s="180"/>
      <c r="T212" s="180"/>
      <c r="U212" s="180"/>
      <c r="V212" s="180"/>
      <c r="W212" s="180"/>
      <c r="X212" s="181"/>
      <c r="AA212" s="197" t="str">
        <f t="shared" si="7"/>
        <v/>
      </c>
      <c r="AB212" s="198" t="str">
        <f t="shared" si="8"/>
        <v/>
      </c>
      <c r="AT212" s="176" t="s">
        <v>177</v>
      </c>
      <c r="AU212" s="176" t="s">
        <v>86</v>
      </c>
      <c r="AV212" s="13" t="s">
        <v>86</v>
      </c>
      <c r="AW212" s="13" t="s">
        <v>4</v>
      </c>
      <c r="AX212" s="13" t="s">
        <v>77</v>
      </c>
      <c r="AY212" s="176" t="s">
        <v>152</v>
      </c>
    </row>
    <row r="213" spans="1:65" s="13" customFormat="1" x14ac:dyDescent="0.2">
      <c r="B213" s="175"/>
      <c r="C213" s="242"/>
      <c r="D213" s="240" t="s">
        <v>177</v>
      </c>
      <c r="E213" s="243" t="s">
        <v>1</v>
      </c>
      <c r="F213" s="244" t="s">
        <v>732</v>
      </c>
      <c r="G213" s="242"/>
      <c r="H213" s="245">
        <v>1.9E-2</v>
      </c>
      <c r="I213" s="242"/>
      <c r="J213" s="242"/>
      <c r="K213" s="242"/>
      <c r="L213" s="242"/>
      <c r="M213" s="175"/>
      <c r="N213" s="179"/>
      <c r="O213" s="180"/>
      <c r="P213" s="180"/>
      <c r="Q213" s="180"/>
      <c r="R213" s="180"/>
      <c r="S213" s="180"/>
      <c r="T213" s="180"/>
      <c r="U213" s="180"/>
      <c r="V213" s="180"/>
      <c r="W213" s="180"/>
      <c r="X213" s="181"/>
      <c r="AA213" s="197" t="str">
        <f t="shared" si="7"/>
        <v/>
      </c>
      <c r="AB213" s="198" t="str">
        <f t="shared" si="8"/>
        <v/>
      </c>
      <c r="AT213" s="176" t="s">
        <v>177</v>
      </c>
      <c r="AU213" s="176" t="s">
        <v>86</v>
      </c>
      <c r="AV213" s="13" t="s">
        <v>86</v>
      </c>
      <c r="AW213" s="13" t="s">
        <v>4</v>
      </c>
      <c r="AX213" s="13" t="s">
        <v>77</v>
      </c>
      <c r="AY213" s="176" t="s">
        <v>152</v>
      </c>
    </row>
    <row r="214" spans="1:65" s="14" customFormat="1" x14ac:dyDescent="0.2">
      <c r="B214" s="182"/>
      <c r="C214" s="253"/>
      <c r="D214" s="240" t="s">
        <v>177</v>
      </c>
      <c r="E214" s="254" t="s">
        <v>1</v>
      </c>
      <c r="F214" s="255" t="s">
        <v>180</v>
      </c>
      <c r="G214" s="253"/>
      <c r="H214" s="256">
        <v>4.7E-2</v>
      </c>
      <c r="I214" s="253"/>
      <c r="J214" s="253"/>
      <c r="K214" s="253"/>
      <c r="L214" s="253"/>
      <c r="M214" s="182"/>
      <c r="N214" s="186"/>
      <c r="O214" s="187"/>
      <c r="P214" s="187"/>
      <c r="Q214" s="187"/>
      <c r="R214" s="187"/>
      <c r="S214" s="187"/>
      <c r="T214" s="187"/>
      <c r="U214" s="187"/>
      <c r="V214" s="187"/>
      <c r="W214" s="187"/>
      <c r="X214" s="188"/>
      <c r="AA214" s="197" t="str">
        <f t="shared" si="7"/>
        <v/>
      </c>
      <c r="AB214" s="198" t="str">
        <f t="shared" si="8"/>
        <v/>
      </c>
      <c r="AT214" s="183" t="s">
        <v>177</v>
      </c>
      <c r="AU214" s="183" t="s">
        <v>86</v>
      </c>
      <c r="AV214" s="14" t="s">
        <v>159</v>
      </c>
      <c r="AW214" s="14" t="s">
        <v>4</v>
      </c>
      <c r="AX214" s="14" t="s">
        <v>84</v>
      </c>
      <c r="AY214" s="183" t="s">
        <v>152</v>
      </c>
    </row>
    <row r="215" spans="1:65" s="2" customFormat="1" ht="21.75" customHeight="1" x14ac:dyDescent="0.2">
      <c r="A215" s="28"/>
      <c r="B215" s="148"/>
      <c r="C215" s="233" t="s">
        <v>244</v>
      </c>
      <c r="D215" s="233" t="s">
        <v>154</v>
      </c>
      <c r="E215" s="234" t="s">
        <v>415</v>
      </c>
      <c r="F215" s="235" t="s">
        <v>416</v>
      </c>
      <c r="G215" s="236" t="s">
        <v>291</v>
      </c>
      <c r="H215" s="237">
        <v>7.7880000000000003</v>
      </c>
      <c r="I215" s="238">
        <v>0</v>
      </c>
      <c r="J215" s="284">
        <v>0</v>
      </c>
      <c r="K215" s="238">
        <f>ROUND(P215*H215,2)</f>
        <v>0</v>
      </c>
      <c r="L215" s="235" t="s">
        <v>158</v>
      </c>
      <c r="M215" s="29"/>
      <c r="N215" s="155" t="s">
        <v>1</v>
      </c>
      <c r="O215" s="156" t="s">
        <v>40</v>
      </c>
      <c r="P215" s="157">
        <f>I215+J215</f>
        <v>0</v>
      </c>
      <c r="Q215" s="157">
        <f>ROUND(I215*H215,2)</f>
        <v>0</v>
      </c>
      <c r="R215" s="157">
        <f>ROUND(J215*H215,2)</f>
        <v>0</v>
      </c>
      <c r="S215" s="158">
        <v>1.603</v>
      </c>
      <c r="T215" s="158">
        <f>S215*H215</f>
        <v>12.484164</v>
      </c>
      <c r="U215" s="158">
        <v>0</v>
      </c>
      <c r="V215" s="158">
        <f>U215*H215</f>
        <v>0</v>
      </c>
      <c r="W215" s="158">
        <v>0</v>
      </c>
      <c r="X215" s="159">
        <f>W215*H215</f>
        <v>0</v>
      </c>
      <c r="Y215" s="28"/>
      <c r="Z215" s="28"/>
      <c r="AA215" s="197" t="str">
        <f t="shared" si="7"/>
        <v/>
      </c>
      <c r="AB215" s="198">
        <f t="shared" si="8"/>
        <v>0</v>
      </c>
      <c r="AC215" s="28"/>
      <c r="AD215" s="28"/>
      <c r="AE215" s="28"/>
      <c r="AR215" s="160" t="s">
        <v>159</v>
      </c>
      <c r="AT215" s="160" t="s">
        <v>154</v>
      </c>
      <c r="AU215" s="160" t="s">
        <v>86</v>
      </c>
      <c r="AY215" s="16" t="s">
        <v>152</v>
      </c>
      <c r="BE215" s="161">
        <f>IF(O215="základní",K215,0)</f>
        <v>0</v>
      </c>
      <c r="BF215" s="161">
        <f>IF(O215="snížená",K215,0)</f>
        <v>0</v>
      </c>
      <c r="BG215" s="161">
        <f>IF(O215="zákl. přenesená",K215,0)</f>
        <v>0</v>
      </c>
      <c r="BH215" s="161">
        <f>IF(O215="sníž. přenesená",K215,0)</f>
        <v>0</v>
      </c>
      <c r="BI215" s="161">
        <f>IF(O215="nulová",K215,0)</f>
        <v>0</v>
      </c>
      <c r="BJ215" s="16" t="s">
        <v>84</v>
      </c>
      <c r="BK215" s="161">
        <f>ROUND(P215*H215,2)</f>
        <v>0</v>
      </c>
      <c r="BL215" s="16" t="s">
        <v>159</v>
      </c>
      <c r="BM215" s="160" t="s">
        <v>733</v>
      </c>
    </row>
    <row r="216" spans="1:65" s="2" customFormat="1" ht="19.5" x14ac:dyDescent="0.2">
      <c r="A216" s="28"/>
      <c r="B216" s="29"/>
      <c r="C216" s="239"/>
      <c r="D216" s="240" t="s">
        <v>161</v>
      </c>
      <c r="E216" s="239"/>
      <c r="F216" s="241" t="s">
        <v>210</v>
      </c>
      <c r="G216" s="239"/>
      <c r="H216" s="239"/>
      <c r="I216" s="239"/>
      <c r="J216" s="239"/>
      <c r="K216" s="239"/>
      <c r="L216" s="239"/>
      <c r="M216" s="29"/>
      <c r="N216" s="164"/>
      <c r="O216" s="165"/>
      <c r="P216" s="54"/>
      <c r="Q216" s="54"/>
      <c r="R216" s="54"/>
      <c r="S216" s="54"/>
      <c r="T216" s="54"/>
      <c r="U216" s="54"/>
      <c r="V216" s="54"/>
      <c r="W216" s="54"/>
      <c r="X216" s="55"/>
      <c r="Y216" s="28"/>
      <c r="Z216" s="28"/>
      <c r="AA216" s="197" t="str">
        <f t="shared" si="7"/>
        <v/>
      </c>
      <c r="AB216" s="198" t="str">
        <f t="shared" si="8"/>
        <v/>
      </c>
      <c r="AC216" s="28"/>
      <c r="AD216" s="28"/>
      <c r="AE216" s="28"/>
      <c r="AT216" s="16" t="s">
        <v>161</v>
      </c>
      <c r="AU216" s="16" t="s">
        <v>86</v>
      </c>
    </row>
    <row r="217" spans="1:65" s="13" customFormat="1" x14ac:dyDescent="0.2">
      <c r="B217" s="175"/>
      <c r="C217" s="242"/>
      <c r="D217" s="240" t="s">
        <v>177</v>
      </c>
      <c r="E217" s="243" t="s">
        <v>1</v>
      </c>
      <c r="F217" s="244" t="s">
        <v>734</v>
      </c>
      <c r="G217" s="242"/>
      <c r="H217" s="245">
        <v>7.08</v>
      </c>
      <c r="I217" s="242"/>
      <c r="J217" s="242"/>
      <c r="K217" s="242"/>
      <c r="L217" s="242"/>
      <c r="M217" s="175"/>
      <c r="N217" s="179"/>
      <c r="O217" s="180"/>
      <c r="P217" s="180"/>
      <c r="Q217" s="180"/>
      <c r="R217" s="180"/>
      <c r="S217" s="180"/>
      <c r="T217" s="180"/>
      <c r="U217" s="180"/>
      <c r="V217" s="180"/>
      <c r="W217" s="180"/>
      <c r="X217" s="181"/>
      <c r="AA217" s="197" t="str">
        <f t="shared" si="7"/>
        <v/>
      </c>
      <c r="AB217" s="198" t="str">
        <f t="shared" si="8"/>
        <v/>
      </c>
      <c r="AT217" s="176" t="s">
        <v>177</v>
      </c>
      <c r="AU217" s="176" t="s">
        <v>86</v>
      </c>
      <c r="AV217" s="13" t="s">
        <v>86</v>
      </c>
      <c r="AW217" s="13" t="s">
        <v>4</v>
      </c>
      <c r="AX217" s="13" t="s">
        <v>77</v>
      </c>
      <c r="AY217" s="176" t="s">
        <v>152</v>
      </c>
    </row>
    <row r="218" spans="1:65" s="14" customFormat="1" x14ac:dyDescent="0.2">
      <c r="B218" s="182"/>
      <c r="C218" s="253"/>
      <c r="D218" s="240" t="s">
        <v>177</v>
      </c>
      <c r="E218" s="254" t="s">
        <v>1</v>
      </c>
      <c r="F218" s="255" t="s">
        <v>180</v>
      </c>
      <c r="G218" s="253"/>
      <c r="H218" s="256">
        <v>7.08</v>
      </c>
      <c r="I218" s="253"/>
      <c r="J218" s="253"/>
      <c r="K218" s="253"/>
      <c r="L218" s="253"/>
      <c r="M218" s="182"/>
      <c r="N218" s="186"/>
      <c r="O218" s="187"/>
      <c r="P218" s="187"/>
      <c r="Q218" s="187"/>
      <c r="R218" s="187"/>
      <c r="S218" s="187"/>
      <c r="T218" s="187"/>
      <c r="U218" s="187"/>
      <c r="V218" s="187"/>
      <c r="W218" s="187"/>
      <c r="X218" s="188"/>
      <c r="AA218" s="197" t="str">
        <f t="shared" si="7"/>
        <v/>
      </c>
      <c r="AB218" s="198" t="str">
        <f t="shared" si="8"/>
        <v/>
      </c>
      <c r="AT218" s="183" t="s">
        <v>177</v>
      </c>
      <c r="AU218" s="183" t="s">
        <v>86</v>
      </c>
      <c r="AV218" s="14" t="s">
        <v>159</v>
      </c>
      <c r="AW218" s="14" t="s">
        <v>4</v>
      </c>
      <c r="AX218" s="14" t="s">
        <v>84</v>
      </c>
      <c r="AY218" s="183" t="s">
        <v>152</v>
      </c>
    </row>
    <row r="219" spans="1:65" s="13" customFormat="1" x14ac:dyDescent="0.2">
      <c r="B219" s="175"/>
      <c r="C219" s="242"/>
      <c r="D219" s="240" t="s">
        <v>177</v>
      </c>
      <c r="E219" s="242"/>
      <c r="F219" s="244" t="s">
        <v>735</v>
      </c>
      <c r="G219" s="242"/>
      <c r="H219" s="245">
        <v>7.7880000000000003</v>
      </c>
      <c r="I219" s="242"/>
      <c r="J219" s="242"/>
      <c r="K219" s="242"/>
      <c r="L219" s="242"/>
      <c r="M219" s="175"/>
      <c r="N219" s="179"/>
      <c r="O219" s="180"/>
      <c r="P219" s="180"/>
      <c r="Q219" s="180"/>
      <c r="R219" s="180"/>
      <c r="S219" s="180"/>
      <c r="T219" s="180"/>
      <c r="U219" s="180"/>
      <c r="V219" s="180"/>
      <c r="W219" s="180"/>
      <c r="X219" s="181"/>
      <c r="AA219" s="197" t="str">
        <f t="shared" si="7"/>
        <v/>
      </c>
      <c r="AB219" s="198" t="str">
        <f t="shared" si="8"/>
        <v/>
      </c>
      <c r="AT219" s="176" t="s">
        <v>177</v>
      </c>
      <c r="AU219" s="176" t="s">
        <v>86</v>
      </c>
      <c r="AV219" s="13" t="s">
        <v>86</v>
      </c>
      <c r="AW219" s="13" t="s">
        <v>3</v>
      </c>
      <c r="AX219" s="13" t="s">
        <v>84</v>
      </c>
      <c r="AY219" s="176" t="s">
        <v>152</v>
      </c>
    </row>
    <row r="220" spans="1:65" s="2" customFormat="1" ht="16.5" customHeight="1" x14ac:dyDescent="0.2">
      <c r="A220" s="28"/>
      <c r="B220" s="148"/>
      <c r="C220" s="246" t="s">
        <v>249</v>
      </c>
      <c r="D220" s="246" t="s">
        <v>170</v>
      </c>
      <c r="E220" s="247" t="s">
        <v>207</v>
      </c>
      <c r="F220" s="248" t="s">
        <v>172</v>
      </c>
      <c r="G220" s="249" t="s">
        <v>173</v>
      </c>
      <c r="H220" s="250">
        <v>7.08</v>
      </c>
      <c r="I220" s="285">
        <v>0</v>
      </c>
      <c r="J220" s="252"/>
      <c r="K220" s="251">
        <f>ROUND(P220*H220,2)</f>
        <v>0</v>
      </c>
      <c r="L220" s="248" t="s">
        <v>1</v>
      </c>
      <c r="M220" s="173"/>
      <c r="N220" s="174" t="s">
        <v>1</v>
      </c>
      <c r="O220" s="156" t="s">
        <v>40</v>
      </c>
      <c r="P220" s="157">
        <f>I220+J220</f>
        <v>0</v>
      </c>
      <c r="Q220" s="157">
        <f>ROUND(I220*H220,2)</f>
        <v>0</v>
      </c>
      <c r="R220" s="157">
        <f>ROUND(J220*H220,2)</f>
        <v>0</v>
      </c>
      <c r="S220" s="158">
        <v>0</v>
      </c>
      <c r="T220" s="158">
        <f>S220*H220</f>
        <v>0</v>
      </c>
      <c r="U220" s="158">
        <v>0.22</v>
      </c>
      <c r="V220" s="158">
        <f>U220*H220</f>
        <v>1.5576000000000001</v>
      </c>
      <c r="W220" s="158">
        <v>0</v>
      </c>
      <c r="X220" s="159">
        <f>W220*H220</f>
        <v>0</v>
      </c>
      <c r="Y220" s="28"/>
      <c r="Z220" s="28"/>
      <c r="AA220" s="197" t="str">
        <f t="shared" si="7"/>
        <v/>
      </c>
      <c r="AB220" s="198">
        <f t="shared" si="8"/>
        <v>0</v>
      </c>
      <c r="AC220" s="28"/>
      <c r="AD220" s="28"/>
      <c r="AE220" s="28"/>
      <c r="AR220" s="160" t="s">
        <v>174</v>
      </c>
      <c r="AT220" s="160" t="s">
        <v>170</v>
      </c>
      <c r="AU220" s="160" t="s">
        <v>86</v>
      </c>
      <c r="AY220" s="16" t="s">
        <v>152</v>
      </c>
      <c r="BE220" s="161">
        <f>IF(O220="základní",K220,0)</f>
        <v>0</v>
      </c>
      <c r="BF220" s="161">
        <f>IF(O220="snížená",K220,0)</f>
        <v>0</v>
      </c>
      <c r="BG220" s="161">
        <f>IF(O220="zákl. přenesená",K220,0)</f>
        <v>0</v>
      </c>
      <c r="BH220" s="161">
        <f>IF(O220="sníž. přenesená",K220,0)</f>
        <v>0</v>
      </c>
      <c r="BI220" s="161">
        <f>IF(O220="nulová",K220,0)</f>
        <v>0</v>
      </c>
      <c r="BJ220" s="16" t="s">
        <v>84</v>
      </c>
      <c r="BK220" s="161">
        <f>ROUND(P220*H220,2)</f>
        <v>0</v>
      </c>
      <c r="BL220" s="16" t="s">
        <v>159</v>
      </c>
      <c r="BM220" s="160" t="s">
        <v>736</v>
      </c>
    </row>
    <row r="221" spans="1:65" s="2" customFormat="1" ht="29.25" x14ac:dyDescent="0.2">
      <c r="A221" s="28"/>
      <c r="B221" s="29"/>
      <c r="C221" s="239"/>
      <c r="D221" s="240" t="s">
        <v>161</v>
      </c>
      <c r="E221" s="239"/>
      <c r="F221" s="241" t="s">
        <v>421</v>
      </c>
      <c r="G221" s="239"/>
      <c r="H221" s="239"/>
      <c r="I221" s="239"/>
      <c r="J221" s="239"/>
      <c r="K221" s="239"/>
      <c r="L221" s="239"/>
      <c r="M221" s="29"/>
      <c r="N221" s="164"/>
      <c r="O221" s="165"/>
      <c r="P221" s="54"/>
      <c r="Q221" s="54"/>
      <c r="R221" s="54"/>
      <c r="S221" s="54"/>
      <c r="T221" s="54"/>
      <c r="U221" s="54"/>
      <c r="V221" s="54"/>
      <c r="W221" s="54"/>
      <c r="X221" s="55"/>
      <c r="Y221" s="28"/>
      <c r="Z221" s="28"/>
      <c r="AA221" s="197" t="str">
        <f t="shared" si="7"/>
        <v/>
      </c>
      <c r="AB221" s="198" t="str">
        <f t="shared" si="8"/>
        <v/>
      </c>
      <c r="AC221" s="28"/>
      <c r="AD221" s="28"/>
      <c r="AE221" s="28"/>
      <c r="AT221" s="16" t="s">
        <v>161</v>
      </c>
      <c r="AU221" s="16" t="s">
        <v>86</v>
      </c>
    </row>
    <row r="222" spans="1:65" s="13" customFormat="1" x14ac:dyDescent="0.2">
      <c r="B222" s="175"/>
      <c r="C222" s="242"/>
      <c r="D222" s="240" t="s">
        <v>177</v>
      </c>
      <c r="E222" s="243" t="s">
        <v>1</v>
      </c>
      <c r="F222" s="244" t="s">
        <v>734</v>
      </c>
      <c r="G222" s="242"/>
      <c r="H222" s="245">
        <v>7.08</v>
      </c>
      <c r="I222" s="242"/>
      <c r="J222" s="242"/>
      <c r="K222" s="242"/>
      <c r="L222" s="242"/>
      <c r="M222" s="175"/>
      <c r="N222" s="179"/>
      <c r="O222" s="180"/>
      <c r="P222" s="180"/>
      <c r="Q222" s="180"/>
      <c r="R222" s="180"/>
      <c r="S222" s="180"/>
      <c r="T222" s="180"/>
      <c r="U222" s="180"/>
      <c r="V222" s="180"/>
      <c r="W222" s="180"/>
      <c r="X222" s="181"/>
      <c r="AA222" s="197" t="str">
        <f t="shared" si="7"/>
        <v/>
      </c>
      <c r="AB222" s="198" t="str">
        <f t="shared" si="8"/>
        <v/>
      </c>
      <c r="AT222" s="176" t="s">
        <v>177</v>
      </c>
      <c r="AU222" s="176" t="s">
        <v>86</v>
      </c>
      <c r="AV222" s="13" t="s">
        <v>86</v>
      </c>
      <c r="AW222" s="13" t="s">
        <v>4</v>
      </c>
      <c r="AX222" s="13" t="s">
        <v>77</v>
      </c>
      <c r="AY222" s="176" t="s">
        <v>152</v>
      </c>
    </row>
    <row r="223" spans="1:65" s="14" customFormat="1" x14ac:dyDescent="0.2">
      <c r="B223" s="182"/>
      <c r="C223" s="253"/>
      <c r="D223" s="240" t="s">
        <v>177</v>
      </c>
      <c r="E223" s="254" t="s">
        <v>1</v>
      </c>
      <c r="F223" s="255" t="s">
        <v>180</v>
      </c>
      <c r="G223" s="253"/>
      <c r="H223" s="256">
        <v>7.08</v>
      </c>
      <c r="I223" s="253"/>
      <c r="J223" s="253"/>
      <c r="K223" s="253"/>
      <c r="L223" s="253"/>
      <c r="M223" s="182"/>
      <c r="N223" s="186"/>
      <c r="O223" s="187"/>
      <c r="P223" s="187"/>
      <c r="Q223" s="187"/>
      <c r="R223" s="187"/>
      <c r="S223" s="187"/>
      <c r="T223" s="187"/>
      <c r="U223" s="187"/>
      <c r="V223" s="187"/>
      <c r="W223" s="187"/>
      <c r="X223" s="188"/>
      <c r="AA223" s="197" t="str">
        <f t="shared" si="7"/>
        <v/>
      </c>
      <c r="AB223" s="198" t="str">
        <f t="shared" si="8"/>
        <v/>
      </c>
      <c r="AT223" s="183" t="s">
        <v>177</v>
      </c>
      <c r="AU223" s="183" t="s">
        <v>86</v>
      </c>
      <c r="AV223" s="14" t="s">
        <v>159</v>
      </c>
      <c r="AW223" s="14" t="s">
        <v>4</v>
      </c>
      <c r="AX223" s="14" t="s">
        <v>84</v>
      </c>
      <c r="AY223" s="183" t="s">
        <v>152</v>
      </c>
    </row>
    <row r="224" spans="1:65" s="2" customFormat="1" ht="21.75" customHeight="1" x14ac:dyDescent="0.2">
      <c r="A224" s="28"/>
      <c r="B224" s="148"/>
      <c r="C224" s="233" t="s">
        <v>253</v>
      </c>
      <c r="D224" s="233" t="s">
        <v>154</v>
      </c>
      <c r="E224" s="234" t="s">
        <v>737</v>
      </c>
      <c r="F224" s="235" t="s">
        <v>738</v>
      </c>
      <c r="G224" s="236" t="s">
        <v>291</v>
      </c>
      <c r="H224" s="237">
        <v>3.2000000000000001E-2</v>
      </c>
      <c r="I224" s="238">
        <v>0</v>
      </c>
      <c r="J224" s="284">
        <v>0</v>
      </c>
      <c r="K224" s="238">
        <f>ROUND(P224*H224,2)</f>
        <v>0</v>
      </c>
      <c r="L224" s="235" t="s">
        <v>158</v>
      </c>
      <c r="M224" s="29"/>
      <c r="N224" s="155" t="s">
        <v>1</v>
      </c>
      <c r="O224" s="156" t="s">
        <v>40</v>
      </c>
      <c r="P224" s="157">
        <f>I224+J224</f>
        <v>0</v>
      </c>
      <c r="Q224" s="157">
        <f>ROUND(I224*H224,2)</f>
        <v>0</v>
      </c>
      <c r="R224" s="157">
        <f>ROUND(J224*H224,2)</f>
        <v>0</v>
      </c>
      <c r="S224" s="158">
        <v>21.428999999999998</v>
      </c>
      <c r="T224" s="158">
        <f>S224*H224</f>
        <v>0.685728</v>
      </c>
      <c r="U224" s="158">
        <v>0</v>
      </c>
      <c r="V224" s="158">
        <f>U224*H224</f>
        <v>0</v>
      </c>
      <c r="W224" s="158">
        <v>0</v>
      </c>
      <c r="X224" s="159">
        <f>W224*H224</f>
        <v>0</v>
      </c>
      <c r="Y224" s="28"/>
      <c r="Z224" s="28"/>
      <c r="AA224" s="197" t="str">
        <f t="shared" si="7"/>
        <v/>
      </c>
      <c r="AB224" s="198">
        <f t="shared" si="8"/>
        <v>0</v>
      </c>
      <c r="AC224" s="28"/>
      <c r="AD224" s="28"/>
      <c r="AE224" s="28"/>
      <c r="AR224" s="160" t="s">
        <v>159</v>
      </c>
      <c r="AT224" s="160" t="s">
        <v>154</v>
      </c>
      <c r="AU224" s="160" t="s">
        <v>86</v>
      </c>
      <c r="AY224" s="16" t="s">
        <v>152</v>
      </c>
      <c r="BE224" s="161">
        <f>IF(O224="základní",K224,0)</f>
        <v>0</v>
      </c>
      <c r="BF224" s="161">
        <f>IF(O224="snížená",K224,0)</f>
        <v>0</v>
      </c>
      <c r="BG224" s="161">
        <f>IF(O224="zákl. přenesená",K224,0)</f>
        <v>0</v>
      </c>
      <c r="BH224" s="161">
        <f>IF(O224="sníž. přenesená",K224,0)</f>
        <v>0</v>
      </c>
      <c r="BI224" s="161">
        <f>IF(O224="nulová",K224,0)</f>
        <v>0</v>
      </c>
      <c r="BJ224" s="16" t="s">
        <v>84</v>
      </c>
      <c r="BK224" s="161">
        <f>ROUND(P224*H224,2)</f>
        <v>0</v>
      </c>
      <c r="BL224" s="16" t="s">
        <v>159</v>
      </c>
      <c r="BM224" s="160" t="s">
        <v>739</v>
      </c>
    </row>
    <row r="225" spans="1:65" s="2" customFormat="1" ht="19.5" x14ac:dyDescent="0.2">
      <c r="A225" s="28"/>
      <c r="B225" s="29"/>
      <c r="C225" s="239"/>
      <c r="D225" s="240" t="s">
        <v>161</v>
      </c>
      <c r="E225" s="239"/>
      <c r="F225" s="241" t="s">
        <v>210</v>
      </c>
      <c r="G225" s="239"/>
      <c r="H225" s="239"/>
      <c r="I225" s="239"/>
      <c r="J225" s="239"/>
      <c r="K225" s="239"/>
      <c r="L225" s="239"/>
      <c r="M225" s="29"/>
      <c r="N225" s="164"/>
      <c r="O225" s="165"/>
      <c r="P225" s="54"/>
      <c r="Q225" s="54"/>
      <c r="R225" s="54"/>
      <c r="S225" s="54"/>
      <c r="T225" s="54"/>
      <c r="U225" s="54"/>
      <c r="V225" s="54"/>
      <c r="W225" s="54"/>
      <c r="X225" s="55"/>
      <c r="Y225" s="28"/>
      <c r="Z225" s="28"/>
      <c r="AA225" s="197" t="str">
        <f t="shared" ref="AA225:AA236" si="9">IFERROR(IF(FIND("
nezpůsobilé",$F226)&gt;1,$K225,0),"")</f>
        <v/>
      </c>
      <c r="AB225" s="198" t="str">
        <f t="shared" ref="AB225:AB236" si="10">IFERROR(IF(FIND("
způsobilé",$F226)&gt;1,$K225,0),"")</f>
        <v/>
      </c>
      <c r="AC225" s="28"/>
      <c r="AD225" s="28"/>
      <c r="AE225" s="28"/>
      <c r="AT225" s="16" t="s">
        <v>161</v>
      </c>
      <c r="AU225" s="16" t="s">
        <v>86</v>
      </c>
    </row>
    <row r="226" spans="1:65" s="13" customFormat="1" x14ac:dyDescent="0.2">
      <c r="B226" s="175"/>
      <c r="C226" s="242"/>
      <c r="D226" s="240" t="s">
        <v>177</v>
      </c>
      <c r="E226" s="243" t="s">
        <v>1</v>
      </c>
      <c r="F226" s="244" t="s">
        <v>740</v>
      </c>
      <c r="G226" s="242"/>
      <c r="H226" s="245">
        <v>3.2000000000000001E-2</v>
      </c>
      <c r="I226" s="242"/>
      <c r="J226" s="242"/>
      <c r="K226" s="242"/>
      <c r="L226" s="242"/>
      <c r="M226" s="175"/>
      <c r="N226" s="179"/>
      <c r="O226" s="180"/>
      <c r="P226" s="180"/>
      <c r="Q226" s="180"/>
      <c r="R226" s="180"/>
      <c r="S226" s="180"/>
      <c r="T226" s="180"/>
      <c r="U226" s="180"/>
      <c r="V226" s="180"/>
      <c r="W226" s="180"/>
      <c r="X226" s="181"/>
      <c r="AA226" s="197" t="str">
        <f t="shared" si="9"/>
        <v/>
      </c>
      <c r="AB226" s="198" t="str">
        <f t="shared" si="10"/>
        <v/>
      </c>
      <c r="AT226" s="176" t="s">
        <v>177</v>
      </c>
      <c r="AU226" s="176" t="s">
        <v>86</v>
      </c>
      <c r="AV226" s="13" t="s">
        <v>86</v>
      </c>
      <c r="AW226" s="13" t="s">
        <v>4</v>
      </c>
      <c r="AX226" s="13" t="s">
        <v>84</v>
      </c>
      <c r="AY226" s="176" t="s">
        <v>152</v>
      </c>
    </row>
    <row r="227" spans="1:65" s="2" customFormat="1" ht="21.75" customHeight="1" x14ac:dyDescent="0.2">
      <c r="A227" s="28"/>
      <c r="B227" s="148"/>
      <c r="C227" s="246" t="s">
        <v>255</v>
      </c>
      <c r="D227" s="246" t="s">
        <v>170</v>
      </c>
      <c r="E227" s="247" t="s">
        <v>741</v>
      </c>
      <c r="F227" s="248" t="s">
        <v>742</v>
      </c>
      <c r="G227" s="249" t="s">
        <v>273</v>
      </c>
      <c r="H227" s="250">
        <v>32.32</v>
      </c>
      <c r="I227" s="285">
        <v>0</v>
      </c>
      <c r="J227" s="252"/>
      <c r="K227" s="251">
        <f>ROUND(P227*H227,2)</f>
        <v>0</v>
      </c>
      <c r="L227" s="248" t="s">
        <v>158</v>
      </c>
      <c r="M227" s="173"/>
      <c r="N227" s="174" t="s">
        <v>1</v>
      </c>
      <c r="O227" s="156" t="s">
        <v>40</v>
      </c>
      <c r="P227" s="157">
        <f>I227+J227</f>
        <v>0</v>
      </c>
      <c r="Q227" s="157">
        <f>ROUND(I227*H227,2)</f>
        <v>0</v>
      </c>
      <c r="R227" s="157">
        <f>ROUND(J227*H227,2)</f>
        <v>0</v>
      </c>
      <c r="S227" s="158">
        <v>0</v>
      </c>
      <c r="T227" s="158">
        <f>S227*H227</f>
        <v>0</v>
      </c>
      <c r="U227" s="158">
        <v>1E-3</v>
      </c>
      <c r="V227" s="158">
        <f>U227*H227</f>
        <v>3.2320000000000002E-2</v>
      </c>
      <c r="W227" s="158">
        <v>0</v>
      </c>
      <c r="X227" s="159">
        <f>W227*H227</f>
        <v>0</v>
      </c>
      <c r="Y227" s="28"/>
      <c r="Z227" s="28"/>
      <c r="AA227" s="197" t="str">
        <f t="shared" si="9"/>
        <v/>
      </c>
      <c r="AB227" s="198">
        <f t="shared" si="10"/>
        <v>0</v>
      </c>
      <c r="AC227" s="28"/>
      <c r="AD227" s="28"/>
      <c r="AE227" s="28"/>
      <c r="AR227" s="160" t="s">
        <v>174</v>
      </c>
      <c r="AT227" s="160" t="s">
        <v>170</v>
      </c>
      <c r="AU227" s="160" t="s">
        <v>86</v>
      </c>
      <c r="AY227" s="16" t="s">
        <v>152</v>
      </c>
      <c r="BE227" s="161">
        <f>IF(O227="základní",K227,0)</f>
        <v>0</v>
      </c>
      <c r="BF227" s="161">
        <f>IF(O227="snížená",K227,0)</f>
        <v>0</v>
      </c>
      <c r="BG227" s="161">
        <f>IF(O227="zákl. přenesená",K227,0)</f>
        <v>0</v>
      </c>
      <c r="BH227" s="161">
        <f>IF(O227="sníž. přenesená",K227,0)</f>
        <v>0</v>
      </c>
      <c r="BI227" s="161">
        <f>IF(O227="nulová",K227,0)</f>
        <v>0</v>
      </c>
      <c r="BJ227" s="16" t="s">
        <v>84</v>
      </c>
      <c r="BK227" s="161">
        <f>ROUND(P227*H227,2)</f>
        <v>0</v>
      </c>
      <c r="BL227" s="16" t="s">
        <v>159</v>
      </c>
      <c r="BM227" s="160" t="s">
        <v>743</v>
      </c>
    </row>
    <row r="228" spans="1:65" s="2" customFormat="1" ht="19.5" x14ac:dyDescent="0.2">
      <c r="A228" s="28"/>
      <c r="B228" s="29"/>
      <c r="C228" s="239"/>
      <c r="D228" s="240" t="s">
        <v>161</v>
      </c>
      <c r="E228" s="239"/>
      <c r="F228" s="241" t="s">
        <v>210</v>
      </c>
      <c r="G228" s="239"/>
      <c r="H228" s="239"/>
      <c r="I228" s="239"/>
      <c r="J228" s="239"/>
      <c r="K228" s="239"/>
      <c r="L228" s="239"/>
      <c r="M228" s="29"/>
      <c r="N228" s="164"/>
      <c r="O228" s="165"/>
      <c r="P228" s="54"/>
      <c r="Q228" s="54"/>
      <c r="R228" s="54"/>
      <c r="S228" s="54"/>
      <c r="T228" s="54"/>
      <c r="U228" s="54"/>
      <c r="V228" s="54"/>
      <c r="W228" s="54"/>
      <c r="X228" s="55"/>
      <c r="Y228" s="28"/>
      <c r="Z228" s="28"/>
      <c r="AA228" s="197" t="str">
        <f t="shared" si="9"/>
        <v/>
      </c>
      <c r="AB228" s="198" t="str">
        <f t="shared" si="10"/>
        <v/>
      </c>
      <c r="AC228" s="28"/>
      <c r="AD228" s="28"/>
      <c r="AE228" s="28"/>
      <c r="AT228" s="16" t="s">
        <v>161</v>
      </c>
      <c r="AU228" s="16" t="s">
        <v>86</v>
      </c>
    </row>
    <row r="229" spans="1:65" s="13" customFormat="1" x14ac:dyDescent="0.2">
      <c r="B229" s="175"/>
      <c r="C229" s="242"/>
      <c r="D229" s="240" t="s">
        <v>177</v>
      </c>
      <c r="E229" s="243" t="s">
        <v>1</v>
      </c>
      <c r="F229" s="244" t="s">
        <v>744</v>
      </c>
      <c r="G229" s="242"/>
      <c r="H229" s="245">
        <v>32.32</v>
      </c>
      <c r="I229" s="242"/>
      <c r="J229" s="242"/>
      <c r="K229" s="242"/>
      <c r="L229" s="242"/>
      <c r="M229" s="175"/>
      <c r="N229" s="179"/>
      <c r="O229" s="180"/>
      <c r="P229" s="180"/>
      <c r="Q229" s="180"/>
      <c r="R229" s="180"/>
      <c r="S229" s="180"/>
      <c r="T229" s="180"/>
      <c r="U229" s="180"/>
      <c r="V229" s="180"/>
      <c r="W229" s="180"/>
      <c r="X229" s="181"/>
      <c r="AA229" s="197" t="str">
        <f t="shared" si="9"/>
        <v/>
      </c>
      <c r="AB229" s="198" t="str">
        <f t="shared" si="10"/>
        <v/>
      </c>
      <c r="AT229" s="176" t="s">
        <v>177</v>
      </c>
      <c r="AU229" s="176" t="s">
        <v>86</v>
      </c>
      <c r="AV229" s="13" t="s">
        <v>86</v>
      </c>
      <c r="AW229" s="13" t="s">
        <v>4</v>
      </c>
      <c r="AX229" s="13" t="s">
        <v>84</v>
      </c>
      <c r="AY229" s="176" t="s">
        <v>152</v>
      </c>
    </row>
    <row r="230" spans="1:65" s="2" customFormat="1" ht="21.75" customHeight="1" x14ac:dyDescent="0.2">
      <c r="A230" s="28"/>
      <c r="B230" s="148"/>
      <c r="C230" s="233" t="s">
        <v>260</v>
      </c>
      <c r="D230" s="233" t="s">
        <v>154</v>
      </c>
      <c r="E230" s="234" t="s">
        <v>737</v>
      </c>
      <c r="F230" s="235" t="s">
        <v>738</v>
      </c>
      <c r="G230" s="236" t="s">
        <v>291</v>
      </c>
      <c r="H230" s="237">
        <v>2E-3</v>
      </c>
      <c r="I230" s="238">
        <v>0</v>
      </c>
      <c r="J230" s="284">
        <v>0</v>
      </c>
      <c r="K230" s="238">
        <f>ROUND(P230*H230,2)</f>
        <v>0</v>
      </c>
      <c r="L230" s="235" t="s">
        <v>158</v>
      </c>
      <c r="M230" s="29"/>
      <c r="N230" s="155" t="s">
        <v>1</v>
      </c>
      <c r="O230" s="156" t="s">
        <v>40</v>
      </c>
      <c r="P230" s="157">
        <f>I230+J230</f>
        <v>0</v>
      </c>
      <c r="Q230" s="157">
        <f>ROUND(I230*H230,2)</f>
        <v>0</v>
      </c>
      <c r="R230" s="157">
        <f>ROUND(J230*H230,2)</f>
        <v>0</v>
      </c>
      <c r="S230" s="158">
        <v>21.428999999999998</v>
      </c>
      <c r="T230" s="158">
        <f>S230*H230</f>
        <v>4.2858E-2</v>
      </c>
      <c r="U230" s="158">
        <v>0</v>
      </c>
      <c r="V230" s="158">
        <f>U230*H230</f>
        <v>0</v>
      </c>
      <c r="W230" s="158">
        <v>0</v>
      </c>
      <c r="X230" s="159">
        <f>W230*H230</f>
        <v>0</v>
      </c>
      <c r="Y230" s="28"/>
      <c r="Z230" s="28"/>
      <c r="AA230" s="197">
        <f t="shared" si="9"/>
        <v>0</v>
      </c>
      <c r="AB230" s="198" t="str">
        <f t="shared" si="10"/>
        <v/>
      </c>
      <c r="AC230" s="28"/>
      <c r="AD230" s="28"/>
      <c r="AE230" s="28"/>
      <c r="AR230" s="160" t="s">
        <v>159</v>
      </c>
      <c r="AT230" s="160" t="s">
        <v>154</v>
      </c>
      <c r="AU230" s="160" t="s">
        <v>86</v>
      </c>
      <c r="AY230" s="16" t="s">
        <v>152</v>
      </c>
      <c r="BE230" s="161">
        <f>IF(O230="základní",K230,0)</f>
        <v>0</v>
      </c>
      <c r="BF230" s="161">
        <f>IF(O230="snížená",K230,0)</f>
        <v>0</v>
      </c>
      <c r="BG230" s="161">
        <f>IF(O230="zákl. přenesená",K230,0)</f>
        <v>0</v>
      </c>
      <c r="BH230" s="161">
        <f>IF(O230="sníž. přenesená",K230,0)</f>
        <v>0</v>
      </c>
      <c r="BI230" s="161">
        <f>IF(O230="nulová",K230,0)</f>
        <v>0</v>
      </c>
      <c r="BJ230" s="16" t="s">
        <v>84</v>
      </c>
      <c r="BK230" s="161">
        <f>ROUND(P230*H230,2)</f>
        <v>0</v>
      </c>
      <c r="BL230" s="16" t="s">
        <v>159</v>
      </c>
      <c r="BM230" s="160" t="s">
        <v>745</v>
      </c>
    </row>
    <row r="231" spans="1:65" s="2" customFormat="1" ht="29.25" x14ac:dyDescent="0.2">
      <c r="A231" s="28"/>
      <c r="B231" s="29"/>
      <c r="C231" s="239"/>
      <c r="D231" s="240" t="s">
        <v>161</v>
      </c>
      <c r="E231" s="239"/>
      <c r="F231" s="241" t="s">
        <v>746</v>
      </c>
      <c r="G231" s="239"/>
      <c r="H231" s="239"/>
      <c r="I231" s="239"/>
      <c r="J231" s="239"/>
      <c r="K231" s="239"/>
      <c r="L231" s="239"/>
      <c r="M231" s="29"/>
      <c r="N231" s="164"/>
      <c r="O231" s="165"/>
      <c r="P231" s="54"/>
      <c r="Q231" s="54"/>
      <c r="R231" s="54"/>
      <c r="S231" s="54"/>
      <c r="T231" s="54"/>
      <c r="U231" s="54"/>
      <c r="V231" s="54"/>
      <c r="W231" s="54"/>
      <c r="X231" s="55"/>
      <c r="Y231" s="28"/>
      <c r="Z231" s="28"/>
      <c r="AA231" s="197" t="str">
        <f t="shared" si="9"/>
        <v/>
      </c>
      <c r="AB231" s="198" t="str">
        <f t="shared" si="10"/>
        <v/>
      </c>
      <c r="AC231" s="28"/>
      <c r="AD231" s="28"/>
      <c r="AE231" s="28"/>
      <c r="AT231" s="16" t="s">
        <v>161</v>
      </c>
      <c r="AU231" s="16" t="s">
        <v>86</v>
      </c>
    </row>
    <row r="232" spans="1:65" s="2" customFormat="1" ht="21.75" customHeight="1" x14ac:dyDescent="0.2">
      <c r="A232" s="28"/>
      <c r="B232" s="148"/>
      <c r="C232" s="246" t="s">
        <v>265</v>
      </c>
      <c r="D232" s="246" t="s">
        <v>170</v>
      </c>
      <c r="E232" s="247" t="s">
        <v>741</v>
      </c>
      <c r="F232" s="248" t="s">
        <v>742</v>
      </c>
      <c r="G232" s="249" t="s">
        <v>273</v>
      </c>
      <c r="H232" s="250">
        <v>1.4</v>
      </c>
      <c r="I232" s="285">
        <v>0</v>
      </c>
      <c r="J232" s="252"/>
      <c r="K232" s="251">
        <f>ROUND(P232*H232,2)</f>
        <v>0</v>
      </c>
      <c r="L232" s="248" t="s">
        <v>158</v>
      </c>
      <c r="M232" s="173"/>
      <c r="N232" s="174" t="s">
        <v>1</v>
      </c>
      <c r="O232" s="156" t="s">
        <v>40</v>
      </c>
      <c r="P232" s="157">
        <f>I232+J232</f>
        <v>0</v>
      </c>
      <c r="Q232" s="157">
        <f>ROUND(I232*H232,2)</f>
        <v>0</v>
      </c>
      <c r="R232" s="157">
        <f>ROUND(J232*H232,2)</f>
        <v>0</v>
      </c>
      <c r="S232" s="158">
        <v>0</v>
      </c>
      <c r="T232" s="158">
        <f>S232*H232</f>
        <v>0</v>
      </c>
      <c r="U232" s="158">
        <v>1E-3</v>
      </c>
      <c r="V232" s="158">
        <f>U232*H232</f>
        <v>1.4E-3</v>
      </c>
      <c r="W232" s="158">
        <v>0</v>
      </c>
      <c r="X232" s="159">
        <f>W232*H232</f>
        <v>0</v>
      </c>
      <c r="Y232" s="28"/>
      <c r="Z232" s="28"/>
      <c r="AA232" s="197">
        <f t="shared" si="9"/>
        <v>0</v>
      </c>
      <c r="AB232" s="198" t="str">
        <f t="shared" si="10"/>
        <v/>
      </c>
      <c r="AC232" s="28"/>
      <c r="AD232" s="28"/>
      <c r="AE232" s="28"/>
      <c r="AR232" s="160" t="s">
        <v>174</v>
      </c>
      <c r="AT232" s="160" t="s">
        <v>170</v>
      </c>
      <c r="AU232" s="160" t="s">
        <v>86</v>
      </c>
      <c r="AY232" s="16" t="s">
        <v>152</v>
      </c>
      <c r="BE232" s="161">
        <f>IF(O232="základní",K232,0)</f>
        <v>0</v>
      </c>
      <c r="BF232" s="161">
        <f>IF(O232="snížená",K232,0)</f>
        <v>0</v>
      </c>
      <c r="BG232" s="161">
        <f>IF(O232="zákl. přenesená",K232,0)</f>
        <v>0</v>
      </c>
      <c r="BH232" s="161">
        <f>IF(O232="sníž. přenesená",K232,0)</f>
        <v>0</v>
      </c>
      <c r="BI232" s="161">
        <f>IF(O232="nulová",K232,0)</f>
        <v>0</v>
      </c>
      <c r="BJ232" s="16" t="s">
        <v>84</v>
      </c>
      <c r="BK232" s="161">
        <f>ROUND(P232*H232,2)</f>
        <v>0</v>
      </c>
      <c r="BL232" s="16" t="s">
        <v>159</v>
      </c>
      <c r="BM232" s="160" t="s">
        <v>747</v>
      </c>
    </row>
    <row r="233" spans="1:65" s="2" customFormat="1" ht="19.5" x14ac:dyDescent="0.2">
      <c r="A233" s="28"/>
      <c r="B233" s="29"/>
      <c r="C233" s="239"/>
      <c r="D233" s="240" t="s">
        <v>161</v>
      </c>
      <c r="E233" s="239"/>
      <c r="F233" s="241" t="s">
        <v>215</v>
      </c>
      <c r="G233" s="239"/>
      <c r="H233" s="239"/>
      <c r="I233" s="239"/>
      <c r="J233" s="239"/>
      <c r="K233" s="239"/>
      <c r="L233" s="239"/>
      <c r="M233" s="29"/>
      <c r="N233" s="164"/>
      <c r="O233" s="165"/>
      <c r="P233" s="54"/>
      <c r="Q233" s="54"/>
      <c r="R233" s="54"/>
      <c r="S233" s="54"/>
      <c r="T233" s="54"/>
      <c r="U233" s="54"/>
      <c r="V233" s="54"/>
      <c r="W233" s="54"/>
      <c r="X233" s="55"/>
      <c r="Y233" s="28"/>
      <c r="Z233" s="28"/>
      <c r="AA233" s="197" t="str">
        <f t="shared" si="9"/>
        <v/>
      </c>
      <c r="AB233" s="198" t="str">
        <f t="shared" si="10"/>
        <v/>
      </c>
      <c r="AC233" s="28"/>
      <c r="AD233" s="28"/>
      <c r="AE233" s="28"/>
      <c r="AT233" s="16" t="s">
        <v>161</v>
      </c>
      <c r="AU233" s="16" t="s">
        <v>86</v>
      </c>
    </row>
    <row r="234" spans="1:65" s="13" customFormat="1" x14ac:dyDescent="0.2">
      <c r="B234" s="175"/>
      <c r="C234" s="242"/>
      <c r="D234" s="240" t="s">
        <v>177</v>
      </c>
      <c r="E234" s="243" t="s">
        <v>1</v>
      </c>
      <c r="F234" s="244" t="s">
        <v>748</v>
      </c>
      <c r="G234" s="242"/>
      <c r="H234" s="245">
        <v>1.4</v>
      </c>
      <c r="I234" s="242"/>
      <c r="J234" s="242"/>
      <c r="K234" s="242"/>
      <c r="L234" s="242"/>
      <c r="M234" s="175"/>
      <c r="N234" s="179"/>
      <c r="O234" s="180"/>
      <c r="P234" s="180"/>
      <c r="Q234" s="180"/>
      <c r="R234" s="180"/>
      <c r="S234" s="180"/>
      <c r="T234" s="180"/>
      <c r="U234" s="180"/>
      <c r="V234" s="180"/>
      <c r="W234" s="180"/>
      <c r="X234" s="181"/>
      <c r="AA234" s="197" t="str">
        <f t="shared" si="9"/>
        <v/>
      </c>
      <c r="AB234" s="198" t="str">
        <f t="shared" si="10"/>
        <v/>
      </c>
      <c r="AT234" s="176" t="s">
        <v>177</v>
      </c>
      <c r="AU234" s="176" t="s">
        <v>86</v>
      </c>
      <c r="AV234" s="13" t="s">
        <v>86</v>
      </c>
      <c r="AW234" s="13" t="s">
        <v>4</v>
      </c>
      <c r="AX234" s="13" t="s">
        <v>84</v>
      </c>
      <c r="AY234" s="176" t="s">
        <v>152</v>
      </c>
    </row>
    <row r="235" spans="1:65" s="12" customFormat="1" ht="22.9" customHeight="1" x14ac:dyDescent="0.2">
      <c r="B235" s="135"/>
      <c r="C235" s="257"/>
      <c r="D235" s="258" t="s">
        <v>76</v>
      </c>
      <c r="E235" s="259" t="s">
        <v>286</v>
      </c>
      <c r="F235" s="259" t="s">
        <v>287</v>
      </c>
      <c r="G235" s="257"/>
      <c r="H235" s="257"/>
      <c r="I235" s="257"/>
      <c r="J235" s="257"/>
      <c r="K235" s="260">
        <f>BK235</f>
        <v>0</v>
      </c>
      <c r="L235" s="257"/>
      <c r="M235" s="135"/>
      <c r="N235" s="139"/>
      <c r="O235" s="140"/>
      <c r="P235" s="140"/>
      <c r="Q235" s="141">
        <f>SUM(Q236:Q237)</f>
        <v>0</v>
      </c>
      <c r="R235" s="141">
        <f>SUM(R236:R237)</f>
        <v>0</v>
      </c>
      <c r="S235" s="140"/>
      <c r="T235" s="142">
        <f>SUM(T236:T237)</f>
        <v>3.2568779999999999</v>
      </c>
      <c r="U235" s="140"/>
      <c r="V235" s="142">
        <f>SUM(V236:V237)</f>
        <v>0</v>
      </c>
      <c r="W235" s="140"/>
      <c r="X235" s="143">
        <f>SUM(X236:X237)</f>
        <v>0</v>
      </c>
      <c r="AA235" s="197" t="str">
        <f t="shared" si="9"/>
        <v/>
      </c>
      <c r="AB235" s="198" t="str">
        <f t="shared" si="10"/>
        <v/>
      </c>
      <c r="AR235" s="136" t="s">
        <v>84</v>
      </c>
      <c r="AT235" s="144" t="s">
        <v>76</v>
      </c>
      <c r="AU235" s="144" t="s">
        <v>84</v>
      </c>
      <c r="AY235" s="136" t="s">
        <v>152</v>
      </c>
      <c r="BK235" s="145">
        <f>SUM(BK236:BK237)</f>
        <v>0</v>
      </c>
    </row>
    <row r="236" spans="1:65" s="2" customFormat="1" ht="21.75" customHeight="1" thickBot="1" x14ac:dyDescent="0.25">
      <c r="A236" s="28"/>
      <c r="B236" s="148"/>
      <c r="C236" s="261" t="s">
        <v>267</v>
      </c>
      <c r="D236" s="261" t="s">
        <v>154</v>
      </c>
      <c r="E236" s="262" t="s">
        <v>289</v>
      </c>
      <c r="F236" s="263" t="s">
        <v>290</v>
      </c>
      <c r="G236" s="264" t="s">
        <v>291</v>
      </c>
      <c r="H236" s="265">
        <v>1.6259999999999999</v>
      </c>
      <c r="I236" s="266">
        <v>0</v>
      </c>
      <c r="J236" s="286">
        <v>0</v>
      </c>
      <c r="K236" s="266">
        <f>ROUND(P236*H236,2)</f>
        <v>0</v>
      </c>
      <c r="L236" s="263" t="s">
        <v>158</v>
      </c>
      <c r="M236" s="29"/>
      <c r="N236" s="155" t="s">
        <v>1</v>
      </c>
      <c r="O236" s="156" t="s">
        <v>40</v>
      </c>
      <c r="P236" s="157">
        <f>I236+J236</f>
        <v>0</v>
      </c>
      <c r="Q236" s="157">
        <f>ROUND(I236*H236,2)</f>
        <v>0</v>
      </c>
      <c r="R236" s="157">
        <f>ROUND(J236*H236,2)</f>
        <v>0</v>
      </c>
      <c r="S236" s="158">
        <v>2.0030000000000001</v>
      </c>
      <c r="T236" s="158">
        <f>S236*H236</f>
        <v>3.2568779999999999</v>
      </c>
      <c r="U236" s="158">
        <v>0</v>
      </c>
      <c r="V236" s="158">
        <f>U236*H236</f>
        <v>0</v>
      </c>
      <c r="W236" s="158">
        <v>0</v>
      </c>
      <c r="X236" s="159">
        <f>W236*H236</f>
        <v>0</v>
      </c>
      <c r="Y236" s="28"/>
      <c r="Z236" s="28"/>
      <c r="AA236" s="197" t="str">
        <f t="shared" si="9"/>
        <v/>
      </c>
      <c r="AB236" s="198">
        <f t="shared" si="10"/>
        <v>0</v>
      </c>
      <c r="AC236" s="28"/>
      <c r="AD236" s="28"/>
      <c r="AE236" s="28"/>
      <c r="AR236" s="160" t="s">
        <v>159</v>
      </c>
      <c r="AT236" s="160" t="s">
        <v>154</v>
      </c>
      <c r="AU236" s="160" t="s">
        <v>86</v>
      </c>
      <c r="AY236" s="16" t="s">
        <v>152</v>
      </c>
      <c r="BE236" s="161">
        <f>IF(O236="základní",K236,0)</f>
        <v>0</v>
      </c>
      <c r="BF236" s="161">
        <f>IF(O236="snížená",K236,0)</f>
        <v>0</v>
      </c>
      <c r="BG236" s="161">
        <f>IF(O236="zákl. přenesená",K236,0)</f>
        <v>0</v>
      </c>
      <c r="BH236" s="161">
        <f>IF(O236="sníž. přenesená",K236,0)</f>
        <v>0</v>
      </c>
      <c r="BI236" s="161">
        <f>IF(O236="nulová",K236,0)</f>
        <v>0</v>
      </c>
      <c r="BJ236" s="16" t="s">
        <v>84</v>
      </c>
      <c r="BK236" s="161">
        <f>ROUND(P236*H236,2)</f>
        <v>0</v>
      </c>
      <c r="BL236" s="16" t="s">
        <v>159</v>
      </c>
      <c r="BM236" s="160" t="s">
        <v>749</v>
      </c>
    </row>
    <row r="237" spans="1:65" s="2" customFormat="1" ht="19.5" x14ac:dyDescent="0.2">
      <c r="A237" s="28"/>
      <c r="B237" s="29"/>
      <c r="C237" s="239"/>
      <c r="D237" s="240" t="s">
        <v>161</v>
      </c>
      <c r="E237" s="239"/>
      <c r="F237" s="241" t="s">
        <v>210</v>
      </c>
      <c r="G237" s="239"/>
      <c r="H237" s="239"/>
      <c r="I237" s="239"/>
      <c r="J237" s="239"/>
      <c r="K237" s="239"/>
      <c r="L237" s="239"/>
      <c r="M237" s="29"/>
      <c r="N237" s="189"/>
      <c r="O237" s="190"/>
      <c r="P237" s="191"/>
      <c r="Q237" s="191"/>
      <c r="R237" s="191"/>
      <c r="S237" s="191"/>
      <c r="T237" s="191"/>
      <c r="U237" s="191"/>
      <c r="V237" s="191"/>
      <c r="W237" s="191"/>
      <c r="X237" s="192"/>
      <c r="Y237" s="28"/>
      <c r="Z237" s="28"/>
      <c r="AA237" s="201">
        <f>SUM(AA1:AA236)</f>
        <v>0</v>
      </c>
      <c r="AB237" s="202">
        <f>SUM(AB1:AB236)</f>
        <v>0</v>
      </c>
      <c r="AC237" s="28"/>
      <c r="AD237" s="28"/>
      <c r="AE237" s="28"/>
      <c r="AT237" s="16" t="s">
        <v>161</v>
      </c>
      <c r="AU237" s="16" t="s">
        <v>86</v>
      </c>
    </row>
    <row r="238" spans="1:65" s="2" customFormat="1" ht="12" thickBot="1" x14ac:dyDescent="0.25">
      <c r="A238" s="28"/>
      <c r="B238" s="43"/>
      <c r="C238" s="267"/>
      <c r="D238" s="267"/>
      <c r="E238" s="267"/>
      <c r="F238" s="267"/>
      <c r="G238" s="267"/>
      <c r="H238" s="267"/>
      <c r="I238" s="267"/>
      <c r="J238" s="267"/>
      <c r="K238" s="267"/>
      <c r="L238" s="267"/>
      <c r="M238" s="29"/>
      <c r="N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03" t="s">
        <v>841</v>
      </c>
      <c r="AB238" s="204" t="s">
        <v>842</v>
      </c>
      <c r="AC238" s="28"/>
      <c r="AD238" s="28"/>
      <c r="AE238" s="28"/>
    </row>
    <row r="241" spans="10:11" x14ac:dyDescent="0.2">
      <c r="J241" s="193" t="s">
        <v>839</v>
      </c>
      <c r="K241" s="194">
        <f>AB237</f>
        <v>0</v>
      </c>
    </row>
    <row r="242" spans="10:11" x14ac:dyDescent="0.2">
      <c r="J242" s="193"/>
      <c r="K242" s="193"/>
    </row>
    <row r="243" spans="10:11" x14ac:dyDescent="0.2">
      <c r="J243" s="193" t="s">
        <v>838</v>
      </c>
      <c r="K243" s="194">
        <f>AA237</f>
        <v>0</v>
      </c>
    </row>
    <row r="244" spans="10:11" x14ac:dyDescent="0.2">
      <c r="J244" s="193"/>
      <c r="K244" s="193"/>
    </row>
    <row r="245" spans="10:11" x14ac:dyDescent="0.2">
      <c r="J245" s="193"/>
      <c r="K245" s="194">
        <f>SUM(K241:K243)</f>
        <v>0</v>
      </c>
    </row>
  </sheetData>
  <autoFilter ref="C122:L237" xr:uid="{00000000-0009-0000-0000-000005000000}"/>
  <mergeCells count="13">
    <mergeCell ref="AA2:AB2"/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85"/>
  <sheetViews>
    <sheetView showGridLines="0" topLeftCell="A77" workbookViewId="0">
      <selection activeCell="I171" sqref="I17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103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750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ROUND(K125,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ROUND((SUM(BE125:BE164)),  2)</f>
        <v>0</v>
      </c>
      <c r="G37" s="28"/>
      <c r="H37" s="28"/>
      <c r="I37" s="104">
        <v>0.21</v>
      </c>
      <c r="J37" s="28"/>
      <c r="K37" s="101">
        <f>ROUND(((SUM(BE125:BE164))*I37),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ROUND((SUM(BF125:BF164)),  2)</f>
        <v>0</v>
      </c>
      <c r="G38" s="28"/>
      <c r="H38" s="28"/>
      <c r="I38" s="104">
        <v>0.15</v>
      </c>
      <c r="J38" s="28"/>
      <c r="K38" s="101">
        <f>ROUND(((SUM(BF125:BF164))*I38),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ROUND((SUM(BG125:BG164)),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ROUND((SUM(BH125:BH164)),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ROUND((SUM(BI125:BI164)),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30" si="2">IFERROR(IF(FIND("
nezpůsobilé",$F68)&gt;1,$K67,0),"")</f>
        <v/>
      </c>
      <c r="AB67" s="198" t="str">
        <f t="shared" ref="AB67:AB130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01.05 - Mobiliář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4">Q125</f>
        <v>0</v>
      </c>
      <c r="J98" s="67">
        <f t="shared" si="4"/>
        <v>0</v>
      </c>
      <c r="K98" s="67">
        <f>K125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4"/>
        <v>0</v>
      </c>
      <c r="J99" s="119">
        <f t="shared" si="4"/>
        <v>0</v>
      </c>
      <c r="K99" s="119">
        <f>K126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4"/>
        <v>0</v>
      </c>
      <c r="J100" s="123">
        <f t="shared" si="4"/>
        <v>0</v>
      </c>
      <c r="K100" s="123">
        <f>K127</f>
        <v>0</v>
      </c>
      <c r="M100" s="120"/>
      <c r="AA100" s="197" t="str">
        <f t="shared" si="2"/>
        <v/>
      </c>
      <c r="AB100" s="198" t="str">
        <f t="shared" si="3"/>
        <v/>
      </c>
    </row>
    <row r="101" spans="1:47" s="10" customFormat="1" ht="19.899999999999999" customHeight="1" x14ac:dyDescent="0.2">
      <c r="B101" s="120"/>
      <c r="D101" s="121" t="s">
        <v>751</v>
      </c>
      <c r="E101" s="122"/>
      <c r="F101" s="122"/>
      <c r="G101" s="122"/>
      <c r="H101" s="122"/>
      <c r="I101" s="123">
        <f>Q138</f>
        <v>0</v>
      </c>
      <c r="J101" s="123">
        <f>R138</f>
        <v>0</v>
      </c>
      <c r="K101" s="123">
        <f>K138</f>
        <v>0</v>
      </c>
      <c r="M101" s="120"/>
      <c r="AA101" s="197" t="str">
        <f t="shared" si="2"/>
        <v/>
      </c>
      <c r="AB101" s="198" t="str">
        <f t="shared" si="3"/>
        <v/>
      </c>
    </row>
    <row r="102" spans="1:47" s="10" customFormat="1" ht="19.899999999999999" customHeight="1" x14ac:dyDescent="0.2">
      <c r="B102" s="120"/>
      <c r="D102" s="121" t="s">
        <v>131</v>
      </c>
      <c r="E102" s="122"/>
      <c r="F102" s="122"/>
      <c r="G102" s="122"/>
      <c r="H102" s="122"/>
      <c r="I102" s="123">
        <f>Q149</f>
        <v>0</v>
      </c>
      <c r="J102" s="123">
        <f>R149</f>
        <v>0</v>
      </c>
      <c r="K102" s="123">
        <f>K149</f>
        <v>0</v>
      </c>
      <c r="M102" s="120"/>
      <c r="AA102" s="197" t="str">
        <f t="shared" si="2"/>
        <v/>
      </c>
      <c r="AB102" s="198" t="str">
        <f t="shared" si="3"/>
        <v/>
      </c>
    </row>
    <row r="103" spans="1:47" s="9" customFormat="1" ht="24.95" customHeight="1" x14ac:dyDescent="0.2">
      <c r="B103" s="116"/>
      <c r="D103" s="117" t="s">
        <v>752</v>
      </c>
      <c r="E103" s="118"/>
      <c r="F103" s="118"/>
      <c r="G103" s="118"/>
      <c r="H103" s="118"/>
      <c r="I103" s="119">
        <f>Q152</f>
        <v>0</v>
      </c>
      <c r="J103" s="119">
        <f>R152</f>
        <v>0</v>
      </c>
      <c r="K103" s="119">
        <f>K152</f>
        <v>0</v>
      </c>
      <c r="M103" s="116"/>
      <c r="AA103" s="197" t="str">
        <f t="shared" si="2"/>
        <v/>
      </c>
      <c r="AB103" s="198" t="str">
        <f t="shared" si="3"/>
        <v/>
      </c>
    </row>
    <row r="104" spans="1:47" s="2" customFormat="1" ht="21.75" customHeight="1" x14ac:dyDescent="0.2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197" t="str">
        <f t="shared" si="2"/>
        <v/>
      </c>
      <c r="AB104" s="198" t="str">
        <f t="shared" si="3"/>
        <v/>
      </c>
      <c r="AC104" s="28"/>
      <c r="AD104" s="28"/>
      <c r="AE104" s="28"/>
    </row>
    <row r="105" spans="1:47" s="2" customFormat="1" ht="6.95" customHeight="1" x14ac:dyDescent="0.2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38"/>
      <c r="S105" s="28"/>
      <c r="T105" s="28"/>
      <c r="U105" s="28"/>
      <c r="V105" s="28"/>
      <c r="W105" s="28"/>
      <c r="X105" s="28"/>
      <c r="Y105" s="28"/>
      <c r="Z105" s="28"/>
      <c r="AA105" s="197" t="str">
        <f t="shared" si="2"/>
        <v/>
      </c>
      <c r="AB105" s="198" t="str">
        <f t="shared" si="3"/>
        <v/>
      </c>
      <c r="AC105" s="28"/>
      <c r="AD105" s="28"/>
      <c r="AE105" s="28"/>
    </row>
    <row r="106" spans="1:47" x14ac:dyDescent="0.2">
      <c r="AA106" s="197" t="str">
        <f t="shared" si="2"/>
        <v/>
      </c>
      <c r="AB106" s="198" t="str">
        <f t="shared" si="3"/>
        <v/>
      </c>
    </row>
    <row r="107" spans="1:47" x14ac:dyDescent="0.2">
      <c r="AA107" s="197" t="str">
        <f t="shared" si="2"/>
        <v/>
      </c>
      <c r="AB107" s="198" t="str">
        <f t="shared" si="3"/>
        <v/>
      </c>
    </row>
    <row r="108" spans="1:47" x14ac:dyDescent="0.2">
      <c r="AA108" s="197" t="str">
        <f t="shared" si="2"/>
        <v/>
      </c>
      <c r="AB108" s="198" t="str">
        <f t="shared" si="3"/>
        <v/>
      </c>
    </row>
    <row r="109" spans="1:47" s="2" customFormat="1" ht="6.95" customHeight="1" x14ac:dyDescent="0.2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2" customFormat="1" ht="24.95" customHeight="1" x14ac:dyDescent="0.2">
      <c r="A110" s="28"/>
      <c r="B110" s="29"/>
      <c r="C110" s="20" t="s">
        <v>133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2"/>
        <v/>
      </c>
      <c r="AB110" s="198" t="str">
        <f t="shared" si="3"/>
        <v/>
      </c>
      <c r="AC110" s="28"/>
      <c r="AD110" s="28"/>
      <c r="AE110" s="28"/>
    </row>
    <row r="111" spans="1:47" s="2" customFormat="1" ht="6.95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2" customHeight="1" x14ac:dyDescent="0.2">
      <c r="A112" s="28"/>
      <c r="B112" s="29"/>
      <c r="C112" s="25" t="s">
        <v>15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2" customFormat="1" ht="16.5" customHeight="1" x14ac:dyDescent="0.2">
      <c r="A113" s="28"/>
      <c r="B113" s="29"/>
      <c r="C113" s="28"/>
      <c r="D113" s="28"/>
      <c r="E113" s="329" t="str">
        <f>E7</f>
        <v>Revitalizace vybraných prostor v obci Stříbrná</v>
      </c>
      <c r="F113" s="330"/>
      <c r="G113" s="330"/>
      <c r="H113" s="330"/>
      <c r="I113" s="28"/>
      <c r="J113" s="28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197" t="str">
        <f t="shared" si="2"/>
        <v/>
      </c>
      <c r="AB113" s="198" t="str">
        <f t="shared" si="3"/>
        <v/>
      </c>
      <c r="AC113" s="28"/>
      <c r="AD113" s="28"/>
      <c r="AE113" s="28"/>
    </row>
    <row r="114" spans="1:65" s="1" customFormat="1" ht="12" customHeight="1" x14ac:dyDescent="0.2">
      <c r="B114" s="19"/>
      <c r="C114" s="25" t="s">
        <v>116</v>
      </c>
      <c r="M114" s="19"/>
      <c r="AA114" s="197" t="str">
        <f t="shared" si="2"/>
        <v/>
      </c>
      <c r="AB114" s="198" t="str">
        <f t="shared" si="3"/>
        <v/>
      </c>
    </row>
    <row r="115" spans="1:65" s="2" customFormat="1" ht="16.5" customHeight="1" x14ac:dyDescent="0.2">
      <c r="A115" s="28"/>
      <c r="B115" s="29"/>
      <c r="C115" s="28"/>
      <c r="D115" s="28"/>
      <c r="E115" s="329" t="s">
        <v>117</v>
      </c>
      <c r="F115" s="328"/>
      <c r="G115" s="328"/>
      <c r="H115" s="3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12" customHeight="1" x14ac:dyDescent="0.2">
      <c r="A116" s="28"/>
      <c r="B116" s="29"/>
      <c r="C116" s="25" t="s">
        <v>118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16.5" customHeight="1" x14ac:dyDescent="0.2">
      <c r="A117" s="28"/>
      <c r="B117" s="29"/>
      <c r="C117" s="28"/>
      <c r="D117" s="28"/>
      <c r="E117" s="292" t="str">
        <f>E11</f>
        <v>SO 01.05 - Mobiliář</v>
      </c>
      <c r="F117" s="328"/>
      <c r="G117" s="328"/>
      <c r="H117" s="328"/>
      <c r="I117" s="28"/>
      <c r="J117" s="28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12" customHeight="1" x14ac:dyDescent="0.2">
      <c r="A119" s="28"/>
      <c r="B119" s="29"/>
      <c r="C119" s="25" t="s">
        <v>19</v>
      </c>
      <c r="D119" s="28"/>
      <c r="E119" s="28"/>
      <c r="F119" s="23" t="str">
        <f>F14</f>
        <v>Stříbrná</v>
      </c>
      <c r="G119" s="28"/>
      <c r="H119" s="28"/>
      <c r="I119" s="25" t="s">
        <v>21</v>
      </c>
      <c r="J119" s="51" t="str">
        <f>IF(J14="","",J14)</f>
        <v>23. 4. 2021</v>
      </c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2" customFormat="1" ht="6.95" customHeight="1" x14ac:dyDescent="0.2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2"/>
        <v/>
      </c>
      <c r="AB120" s="198" t="str">
        <f t="shared" si="3"/>
        <v/>
      </c>
      <c r="AC120" s="28"/>
      <c r="AD120" s="28"/>
      <c r="AE120" s="28"/>
    </row>
    <row r="121" spans="1:65" s="2" customFormat="1" ht="15.2" customHeight="1" x14ac:dyDescent="0.2">
      <c r="A121" s="28"/>
      <c r="B121" s="29"/>
      <c r="C121" s="25" t="s">
        <v>23</v>
      </c>
      <c r="D121" s="28"/>
      <c r="E121" s="28"/>
      <c r="F121" s="23" t="str">
        <f>E17</f>
        <v>Obec Stříbrná</v>
      </c>
      <c r="G121" s="28"/>
      <c r="H121" s="28"/>
      <c r="I121" s="25" t="s">
        <v>30</v>
      </c>
      <c r="J121" s="26" t="str">
        <f>E23</f>
        <v>Ing. Vladimír Dufek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</row>
    <row r="122" spans="1:65" s="2" customFormat="1" ht="15.2" customHeight="1" x14ac:dyDescent="0.2">
      <c r="A122" s="28"/>
      <c r="B122" s="29"/>
      <c r="C122" s="25" t="s">
        <v>28</v>
      </c>
      <c r="D122" s="28"/>
      <c r="E122" s="28"/>
      <c r="F122" s="23" t="str">
        <f>IF(E20="","",E20)</f>
        <v xml:space="preserve"> </v>
      </c>
      <c r="G122" s="28"/>
      <c r="H122" s="28"/>
      <c r="I122" s="25" t="s">
        <v>33</v>
      </c>
      <c r="J122" s="26" t="str">
        <f>E26</f>
        <v xml:space="preserve"> </v>
      </c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197" t="str">
        <f t="shared" si="2"/>
        <v/>
      </c>
      <c r="AB122" s="198" t="str">
        <f t="shared" si="3"/>
        <v/>
      </c>
      <c r="AC122" s="28"/>
      <c r="AD122" s="28"/>
      <c r="AE122" s="28"/>
    </row>
    <row r="123" spans="1:65" s="2" customFormat="1" ht="10.35" customHeight="1" x14ac:dyDescent="0.2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38"/>
      <c r="S123" s="28"/>
      <c r="T123" s="28"/>
      <c r="U123" s="28"/>
      <c r="V123" s="28"/>
      <c r="W123" s="28"/>
      <c r="X123" s="28"/>
      <c r="Y123" s="28"/>
      <c r="Z123" s="28"/>
      <c r="AA123" s="197" t="str">
        <f t="shared" si="2"/>
        <v/>
      </c>
      <c r="AB123" s="198" t="str">
        <f t="shared" si="3"/>
        <v/>
      </c>
      <c r="AC123" s="28"/>
      <c r="AD123" s="28"/>
      <c r="AE123" s="28"/>
    </row>
    <row r="124" spans="1:65" s="11" customFormat="1" ht="29.25" customHeight="1" x14ac:dyDescent="0.2">
      <c r="A124" s="124"/>
      <c r="B124" s="125"/>
      <c r="C124" s="126" t="s">
        <v>134</v>
      </c>
      <c r="D124" s="127" t="s">
        <v>60</v>
      </c>
      <c r="E124" s="127" t="s">
        <v>56</v>
      </c>
      <c r="F124" s="127" t="s">
        <v>57</v>
      </c>
      <c r="G124" s="127" t="s">
        <v>135</v>
      </c>
      <c r="H124" s="127" t="s">
        <v>136</v>
      </c>
      <c r="I124" s="127" t="s">
        <v>137</v>
      </c>
      <c r="J124" s="127" t="s">
        <v>138</v>
      </c>
      <c r="K124" s="127" t="s">
        <v>126</v>
      </c>
      <c r="L124" s="128" t="s">
        <v>139</v>
      </c>
      <c r="M124" s="129"/>
      <c r="N124" s="58" t="s">
        <v>1</v>
      </c>
      <c r="O124" s="59" t="s">
        <v>39</v>
      </c>
      <c r="P124" s="59" t="s">
        <v>140</v>
      </c>
      <c r="Q124" s="59" t="s">
        <v>141</v>
      </c>
      <c r="R124" s="59" t="s">
        <v>142</v>
      </c>
      <c r="S124" s="59" t="s">
        <v>143</v>
      </c>
      <c r="T124" s="59" t="s">
        <v>144</v>
      </c>
      <c r="U124" s="59" t="s">
        <v>145</v>
      </c>
      <c r="V124" s="59" t="s">
        <v>146</v>
      </c>
      <c r="W124" s="59" t="s">
        <v>147</v>
      </c>
      <c r="X124" s="60" t="s">
        <v>148</v>
      </c>
      <c r="Y124" s="124"/>
      <c r="Z124" s="124"/>
      <c r="AA124" s="197" t="str">
        <f t="shared" si="2"/>
        <v/>
      </c>
      <c r="AB124" s="198" t="str">
        <f t="shared" si="3"/>
        <v/>
      </c>
      <c r="AC124" s="124"/>
      <c r="AD124" s="124"/>
      <c r="AE124" s="124"/>
    </row>
    <row r="125" spans="1:65" s="2" customFormat="1" ht="22.9" customHeight="1" x14ac:dyDescent="0.25">
      <c r="A125" s="28"/>
      <c r="B125" s="29"/>
      <c r="C125" s="65" t="s">
        <v>149</v>
      </c>
      <c r="D125" s="28"/>
      <c r="E125" s="28"/>
      <c r="F125" s="28"/>
      <c r="G125" s="28"/>
      <c r="H125" s="28"/>
      <c r="I125" s="28"/>
      <c r="J125" s="28"/>
      <c r="K125" s="130">
        <f>BK125</f>
        <v>0</v>
      </c>
      <c r="L125" s="28"/>
      <c r="M125" s="29"/>
      <c r="N125" s="61"/>
      <c r="O125" s="52"/>
      <c r="P125" s="62"/>
      <c r="Q125" s="131">
        <f>Q126+Q152</f>
        <v>0</v>
      </c>
      <c r="R125" s="131">
        <f>R126+R152</f>
        <v>0</v>
      </c>
      <c r="S125" s="62"/>
      <c r="T125" s="132">
        <f>T126+T152</f>
        <v>4.4535160000000005</v>
      </c>
      <c r="U125" s="62"/>
      <c r="V125" s="132">
        <f>V126+V152</f>
        <v>1.4651453000000001</v>
      </c>
      <c r="W125" s="62"/>
      <c r="X125" s="133">
        <f>X126+X152</f>
        <v>0</v>
      </c>
      <c r="Y125" s="28"/>
      <c r="Z125" s="28"/>
      <c r="AA125" s="197" t="str">
        <f t="shared" si="2"/>
        <v/>
      </c>
      <c r="AB125" s="198" t="str">
        <f t="shared" si="3"/>
        <v/>
      </c>
      <c r="AC125" s="28"/>
      <c r="AD125" s="28"/>
      <c r="AE125" s="28"/>
      <c r="AT125" s="16" t="s">
        <v>76</v>
      </c>
      <c r="AU125" s="16" t="s">
        <v>128</v>
      </c>
      <c r="BK125" s="134">
        <f>BK126+BK152</f>
        <v>0</v>
      </c>
    </row>
    <row r="126" spans="1:65" s="12" customFormat="1" ht="25.9" customHeight="1" x14ac:dyDescent="0.2">
      <c r="B126" s="135"/>
      <c r="D126" s="136" t="s">
        <v>76</v>
      </c>
      <c r="E126" s="137" t="s">
        <v>150</v>
      </c>
      <c r="F126" s="137" t="s">
        <v>151</v>
      </c>
      <c r="K126" s="138">
        <f>BK126</f>
        <v>0</v>
      </c>
      <c r="M126" s="135"/>
      <c r="N126" s="139"/>
      <c r="O126" s="140"/>
      <c r="P126" s="140"/>
      <c r="Q126" s="141">
        <f>Q127+Q138+Q149</f>
        <v>0</v>
      </c>
      <c r="R126" s="141">
        <f>R127+R138+R149</f>
        <v>0</v>
      </c>
      <c r="S126" s="140"/>
      <c r="T126" s="142">
        <f>T127+T138+T149</f>
        <v>4.4535160000000005</v>
      </c>
      <c r="U126" s="140"/>
      <c r="V126" s="142">
        <f>V127+V138+V149</f>
        <v>1.4651453000000001</v>
      </c>
      <c r="W126" s="140"/>
      <c r="X126" s="143">
        <f>X127+X138+X149</f>
        <v>0</v>
      </c>
      <c r="AA126" s="197" t="str">
        <f t="shared" si="2"/>
        <v/>
      </c>
      <c r="AB126" s="198" t="str">
        <f t="shared" si="3"/>
        <v/>
      </c>
      <c r="AR126" s="136" t="s">
        <v>84</v>
      </c>
      <c r="AT126" s="144" t="s">
        <v>76</v>
      </c>
      <c r="AU126" s="144" t="s">
        <v>77</v>
      </c>
      <c r="AY126" s="136" t="s">
        <v>152</v>
      </c>
      <c r="BK126" s="145">
        <f>BK127+BK138+BK149</f>
        <v>0</v>
      </c>
    </row>
    <row r="127" spans="1:65" s="12" customFormat="1" ht="22.9" customHeight="1" x14ac:dyDescent="0.2">
      <c r="B127" s="135"/>
      <c r="D127" s="136" t="s">
        <v>76</v>
      </c>
      <c r="E127" s="146" t="s">
        <v>84</v>
      </c>
      <c r="F127" s="146" t="s">
        <v>153</v>
      </c>
      <c r="K127" s="147">
        <f>BK127</f>
        <v>0</v>
      </c>
      <c r="M127" s="135"/>
      <c r="N127" s="139"/>
      <c r="O127" s="140"/>
      <c r="P127" s="140"/>
      <c r="Q127" s="141">
        <f>SUM(Q128:Q137)</f>
        <v>0</v>
      </c>
      <c r="R127" s="141">
        <f>SUM(R128:R137)</f>
        <v>0</v>
      </c>
      <c r="S127" s="140"/>
      <c r="T127" s="142">
        <f>SUM(T128:T137)</f>
        <v>2.8060960000000001</v>
      </c>
      <c r="U127" s="140"/>
      <c r="V127" s="142">
        <f>SUM(V128:V137)</f>
        <v>0</v>
      </c>
      <c r="W127" s="140"/>
      <c r="X127" s="143">
        <f>SUM(X128:X137)</f>
        <v>0</v>
      </c>
      <c r="AA127" s="197" t="str">
        <f t="shared" si="2"/>
        <v/>
      </c>
      <c r="AB127" s="198" t="str">
        <f t="shared" si="3"/>
        <v/>
      </c>
      <c r="AR127" s="136" t="s">
        <v>84</v>
      </c>
      <c r="AT127" s="144" t="s">
        <v>76</v>
      </c>
      <c r="AU127" s="144" t="s">
        <v>84</v>
      </c>
      <c r="AY127" s="136" t="s">
        <v>152</v>
      </c>
      <c r="BK127" s="145">
        <f>SUM(BK128:BK137)</f>
        <v>0</v>
      </c>
    </row>
    <row r="128" spans="1:65" s="2" customFormat="1" ht="21.75" customHeight="1" x14ac:dyDescent="0.2">
      <c r="A128" s="28"/>
      <c r="B128" s="148"/>
      <c r="C128" s="149" t="s">
        <v>84</v>
      </c>
      <c r="D128" s="149" t="s">
        <v>154</v>
      </c>
      <c r="E128" s="150" t="s">
        <v>753</v>
      </c>
      <c r="F128" s="151" t="s">
        <v>754</v>
      </c>
      <c r="G128" s="152" t="s">
        <v>173</v>
      </c>
      <c r="H128" s="153">
        <v>0.872</v>
      </c>
      <c r="I128" s="154">
        <v>0</v>
      </c>
      <c r="J128" s="284">
        <v>0</v>
      </c>
      <c r="K128" s="154">
        <f>ROUND(P128*H128,2)</f>
        <v>0</v>
      </c>
      <c r="L128" s="151" t="s">
        <v>158</v>
      </c>
      <c r="M128" s="29"/>
      <c r="N128" s="155" t="s">
        <v>1</v>
      </c>
      <c r="O128" s="156" t="s">
        <v>40</v>
      </c>
      <c r="P128" s="157">
        <f>I128+J128</f>
        <v>0</v>
      </c>
      <c r="Q128" s="157">
        <f>ROUND(I128*H128,2)</f>
        <v>0</v>
      </c>
      <c r="R128" s="157">
        <f>ROUND(J128*H128,2)</f>
        <v>0</v>
      </c>
      <c r="S128" s="158">
        <v>3.1480000000000001</v>
      </c>
      <c r="T128" s="158">
        <f>S128*H128</f>
        <v>2.7450559999999999</v>
      </c>
      <c r="U128" s="158">
        <v>0</v>
      </c>
      <c r="V128" s="158">
        <f>U128*H128</f>
        <v>0</v>
      </c>
      <c r="W128" s="158">
        <v>0</v>
      </c>
      <c r="X128" s="159">
        <f>W128*H128</f>
        <v>0</v>
      </c>
      <c r="Y128" s="28"/>
      <c r="Z128" s="28"/>
      <c r="AA128" s="197" t="str">
        <f t="shared" si="2"/>
        <v/>
      </c>
      <c r="AB128" s="198">
        <f t="shared" si="3"/>
        <v>0</v>
      </c>
      <c r="AC128" s="28"/>
      <c r="AD128" s="28"/>
      <c r="AE128" s="28"/>
      <c r="AR128" s="160" t="s">
        <v>159</v>
      </c>
      <c r="AT128" s="160" t="s">
        <v>154</v>
      </c>
      <c r="AU128" s="160" t="s">
        <v>86</v>
      </c>
      <c r="AY128" s="16" t="s">
        <v>152</v>
      </c>
      <c r="BE128" s="161">
        <f>IF(O128="základní",K128,0)</f>
        <v>0</v>
      </c>
      <c r="BF128" s="161">
        <f>IF(O128="snížená",K128,0)</f>
        <v>0</v>
      </c>
      <c r="BG128" s="161">
        <f>IF(O128="zákl. přenesená",K128,0)</f>
        <v>0</v>
      </c>
      <c r="BH128" s="161">
        <f>IF(O128="sníž. přenesená",K128,0)</f>
        <v>0</v>
      </c>
      <c r="BI128" s="161">
        <f>IF(O128="nulová",K128,0)</f>
        <v>0</v>
      </c>
      <c r="BJ128" s="16" t="s">
        <v>84</v>
      </c>
      <c r="BK128" s="161">
        <f>ROUND(P128*H128,2)</f>
        <v>0</v>
      </c>
      <c r="BL128" s="16" t="s">
        <v>159</v>
      </c>
      <c r="BM128" s="160" t="s">
        <v>755</v>
      </c>
    </row>
    <row r="129" spans="1:65" s="2" customFormat="1" ht="29.25" x14ac:dyDescent="0.2">
      <c r="A129" s="28"/>
      <c r="B129" s="29"/>
      <c r="C129" s="28"/>
      <c r="D129" s="162" t="s">
        <v>161</v>
      </c>
      <c r="E129" s="28"/>
      <c r="F129" s="163" t="s">
        <v>234</v>
      </c>
      <c r="G129" s="28"/>
      <c r="H129" s="28"/>
      <c r="I129" s="28"/>
      <c r="J129" s="28"/>
      <c r="K129" s="28"/>
      <c r="L129" s="28"/>
      <c r="M129" s="29"/>
      <c r="N129" s="164"/>
      <c r="O129" s="165"/>
      <c r="P129" s="54"/>
      <c r="Q129" s="54"/>
      <c r="R129" s="54"/>
      <c r="S129" s="54"/>
      <c r="T129" s="54"/>
      <c r="U129" s="54"/>
      <c r="V129" s="54"/>
      <c r="W129" s="54"/>
      <c r="X129" s="55"/>
      <c r="Y129" s="28"/>
      <c r="Z129" s="28"/>
      <c r="AA129" s="197" t="str">
        <f t="shared" si="2"/>
        <v/>
      </c>
      <c r="AB129" s="198" t="str">
        <f t="shared" si="3"/>
        <v/>
      </c>
      <c r="AC129" s="28"/>
      <c r="AD129" s="28"/>
      <c r="AE129" s="28"/>
      <c r="AT129" s="16" t="s">
        <v>161</v>
      </c>
      <c r="AU129" s="16" t="s">
        <v>86</v>
      </c>
    </row>
    <row r="130" spans="1:65" s="13" customFormat="1" x14ac:dyDescent="0.2">
      <c r="B130" s="175"/>
      <c r="D130" s="162" t="s">
        <v>177</v>
      </c>
      <c r="E130" s="176" t="s">
        <v>1</v>
      </c>
      <c r="F130" s="177" t="s">
        <v>756</v>
      </c>
      <c r="H130" s="178">
        <v>7.1999999999999995E-2</v>
      </c>
      <c r="M130" s="175"/>
      <c r="N130" s="179"/>
      <c r="O130" s="180"/>
      <c r="P130" s="180"/>
      <c r="Q130" s="180"/>
      <c r="R130" s="180"/>
      <c r="S130" s="180"/>
      <c r="T130" s="180"/>
      <c r="U130" s="180"/>
      <c r="V130" s="180"/>
      <c r="W130" s="180"/>
      <c r="X130" s="181"/>
      <c r="AA130" s="197" t="str">
        <f t="shared" si="2"/>
        <v/>
      </c>
      <c r="AB130" s="198" t="str">
        <f t="shared" si="3"/>
        <v/>
      </c>
      <c r="AT130" s="176" t="s">
        <v>177</v>
      </c>
      <c r="AU130" s="176" t="s">
        <v>86</v>
      </c>
      <c r="AV130" s="13" t="s">
        <v>86</v>
      </c>
      <c r="AW130" s="13" t="s">
        <v>4</v>
      </c>
      <c r="AX130" s="13" t="s">
        <v>77</v>
      </c>
      <c r="AY130" s="176" t="s">
        <v>152</v>
      </c>
    </row>
    <row r="131" spans="1:65" s="13" customFormat="1" x14ac:dyDescent="0.2">
      <c r="B131" s="175"/>
      <c r="D131" s="162" t="s">
        <v>177</v>
      </c>
      <c r="E131" s="176" t="s">
        <v>1</v>
      </c>
      <c r="F131" s="177" t="s">
        <v>757</v>
      </c>
      <c r="H131" s="178">
        <v>0.8</v>
      </c>
      <c r="M131" s="175"/>
      <c r="N131" s="179"/>
      <c r="O131" s="180"/>
      <c r="P131" s="180"/>
      <c r="Q131" s="180"/>
      <c r="R131" s="180"/>
      <c r="S131" s="180"/>
      <c r="T131" s="180"/>
      <c r="U131" s="180"/>
      <c r="V131" s="180"/>
      <c r="W131" s="180"/>
      <c r="X131" s="181"/>
      <c r="AA131" s="197" t="str">
        <f t="shared" ref="AA131:AA163" si="5">IFERROR(IF(FIND("
nezpůsobilé",$F132)&gt;1,$K131,0),"")</f>
        <v/>
      </c>
      <c r="AB131" s="198" t="str">
        <f t="shared" ref="AB131:AB163" si="6">IFERROR(IF(FIND("
způsobilé",$F132)&gt;1,$K131,0),"")</f>
        <v/>
      </c>
      <c r="AT131" s="176" t="s">
        <v>177</v>
      </c>
      <c r="AU131" s="176" t="s">
        <v>86</v>
      </c>
      <c r="AV131" s="13" t="s">
        <v>86</v>
      </c>
      <c r="AW131" s="13" t="s">
        <v>4</v>
      </c>
      <c r="AX131" s="13" t="s">
        <v>77</v>
      </c>
      <c r="AY131" s="176" t="s">
        <v>152</v>
      </c>
    </row>
    <row r="132" spans="1:65" s="14" customFormat="1" x14ac:dyDescent="0.2">
      <c r="B132" s="182"/>
      <c r="D132" s="162" t="s">
        <v>177</v>
      </c>
      <c r="E132" s="183" t="s">
        <v>1</v>
      </c>
      <c r="F132" s="184" t="s">
        <v>180</v>
      </c>
      <c r="H132" s="185">
        <v>0.872</v>
      </c>
      <c r="M132" s="182"/>
      <c r="N132" s="186"/>
      <c r="O132" s="187"/>
      <c r="P132" s="187"/>
      <c r="Q132" s="187"/>
      <c r="R132" s="187"/>
      <c r="S132" s="187"/>
      <c r="T132" s="187"/>
      <c r="U132" s="187"/>
      <c r="V132" s="187"/>
      <c r="W132" s="187"/>
      <c r="X132" s="188"/>
      <c r="AA132" s="197" t="str">
        <f t="shared" si="5"/>
        <v/>
      </c>
      <c r="AB132" s="198" t="str">
        <f t="shared" si="6"/>
        <v/>
      </c>
      <c r="AT132" s="183" t="s">
        <v>177</v>
      </c>
      <c r="AU132" s="183" t="s">
        <v>86</v>
      </c>
      <c r="AV132" s="14" t="s">
        <v>159</v>
      </c>
      <c r="AW132" s="14" t="s">
        <v>4</v>
      </c>
      <c r="AX132" s="14" t="s">
        <v>84</v>
      </c>
      <c r="AY132" s="183" t="s">
        <v>152</v>
      </c>
    </row>
    <row r="133" spans="1:65" s="2" customFormat="1" ht="55.5" customHeight="1" x14ac:dyDescent="0.2">
      <c r="A133" s="28"/>
      <c r="B133" s="148"/>
      <c r="C133" s="149" t="s">
        <v>86</v>
      </c>
      <c r="D133" s="149" t="s">
        <v>154</v>
      </c>
      <c r="E133" s="150" t="s">
        <v>758</v>
      </c>
      <c r="F133" s="151" t="s">
        <v>759</v>
      </c>
      <c r="G133" s="152" t="s">
        <v>173</v>
      </c>
      <c r="H133" s="153">
        <v>0.872</v>
      </c>
      <c r="I133" s="154">
        <v>0</v>
      </c>
      <c r="J133" s="284">
        <v>0</v>
      </c>
      <c r="K133" s="154">
        <f>ROUND(P133*H133,2)</f>
        <v>0</v>
      </c>
      <c r="L133" s="151" t="s">
        <v>158</v>
      </c>
      <c r="M133" s="29"/>
      <c r="N133" s="155" t="s">
        <v>1</v>
      </c>
      <c r="O133" s="156" t="s">
        <v>40</v>
      </c>
      <c r="P133" s="157">
        <f>I133+J133</f>
        <v>0</v>
      </c>
      <c r="Q133" s="157">
        <f>ROUND(I133*H133,2)</f>
        <v>0</v>
      </c>
      <c r="R133" s="157">
        <f>ROUND(J133*H133,2)</f>
        <v>0</v>
      </c>
      <c r="S133" s="158">
        <v>7.0000000000000007E-2</v>
      </c>
      <c r="T133" s="158">
        <f>S133*H133</f>
        <v>6.1040000000000004E-2</v>
      </c>
      <c r="U133" s="158">
        <v>0</v>
      </c>
      <c r="V133" s="158">
        <f>U133*H133</f>
        <v>0</v>
      </c>
      <c r="W133" s="158">
        <v>0</v>
      </c>
      <c r="X133" s="159">
        <f>W133*H133</f>
        <v>0</v>
      </c>
      <c r="Y133" s="28"/>
      <c r="Z133" s="28"/>
      <c r="AA133" s="197" t="str">
        <f t="shared" si="5"/>
        <v/>
      </c>
      <c r="AB133" s="198">
        <f t="shared" si="6"/>
        <v>0</v>
      </c>
      <c r="AC133" s="28"/>
      <c r="AD133" s="28"/>
      <c r="AE133" s="28"/>
      <c r="AR133" s="160" t="s">
        <v>159</v>
      </c>
      <c r="AT133" s="160" t="s">
        <v>154</v>
      </c>
      <c r="AU133" s="160" t="s">
        <v>86</v>
      </c>
      <c r="AY133" s="16" t="s">
        <v>152</v>
      </c>
      <c r="BE133" s="161">
        <f>IF(O133="základní",K133,0)</f>
        <v>0</v>
      </c>
      <c r="BF133" s="161">
        <f>IF(O133="snížená",K133,0)</f>
        <v>0</v>
      </c>
      <c r="BG133" s="161">
        <f>IF(O133="zákl. přenesená",K133,0)</f>
        <v>0</v>
      </c>
      <c r="BH133" s="161">
        <f>IF(O133="sníž. přenesená",K133,0)</f>
        <v>0</v>
      </c>
      <c r="BI133" s="161">
        <f>IF(O133="nulová",K133,0)</f>
        <v>0</v>
      </c>
      <c r="BJ133" s="16" t="s">
        <v>84</v>
      </c>
      <c r="BK133" s="161">
        <f>ROUND(P133*H133,2)</f>
        <v>0</v>
      </c>
      <c r="BL133" s="16" t="s">
        <v>159</v>
      </c>
      <c r="BM133" s="160" t="s">
        <v>760</v>
      </c>
    </row>
    <row r="134" spans="1:65" s="2" customFormat="1" ht="19.5" x14ac:dyDescent="0.2">
      <c r="A134" s="28"/>
      <c r="B134" s="29"/>
      <c r="C134" s="28"/>
      <c r="D134" s="162" t="s">
        <v>161</v>
      </c>
      <c r="E134" s="28"/>
      <c r="F134" s="163" t="s">
        <v>210</v>
      </c>
      <c r="G134" s="28"/>
      <c r="H134" s="28"/>
      <c r="I134" s="28"/>
      <c r="J134" s="28"/>
      <c r="K134" s="28"/>
      <c r="L134" s="28"/>
      <c r="M134" s="29"/>
      <c r="N134" s="164"/>
      <c r="O134" s="16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197" t="str">
        <f t="shared" si="5"/>
        <v/>
      </c>
      <c r="AB134" s="198" t="str">
        <f t="shared" si="6"/>
        <v/>
      </c>
      <c r="AC134" s="28"/>
      <c r="AD134" s="28"/>
      <c r="AE134" s="28"/>
      <c r="AT134" s="16" t="s">
        <v>161</v>
      </c>
      <c r="AU134" s="16" t="s">
        <v>86</v>
      </c>
    </row>
    <row r="135" spans="1:65" s="13" customFormat="1" x14ac:dyDescent="0.2">
      <c r="B135" s="175"/>
      <c r="D135" s="162" t="s">
        <v>177</v>
      </c>
      <c r="E135" s="176" t="s">
        <v>1</v>
      </c>
      <c r="F135" s="177" t="s">
        <v>756</v>
      </c>
      <c r="H135" s="178">
        <v>7.1999999999999995E-2</v>
      </c>
      <c r="M135" s="175"/>
      <c r="N135" s="179"/>
      <c r="O135" s="180"/>
      <c r="P135" s="180"/>
      <c r="Q135" s="180"/>
      <c r="R135" s="180"/>
      <c r="S135" s="180"/>
      <c r="T135" s="180"/>
      <c r="U135" s="180"/>
      <c r="V135" s="180"/>
      <c r="W135" s="180"/>
      <c r="X135" s="181"/>
      <c r="AA135" s="197" t="str">
        <f t="shared" si="5"/>
        <v/>
      </c>
      <c r="AB135" s="198" t="str">
        <f t="shared" si="6"/>
        <v/>
      </c>
      <c r="AT135" s="176" t="s">
        <v>177</v>
      </c>
      <c r="AU135" s="176" t="s">
        <v>86</v>
      </c>
      <c r="AV135" s="13" t="s">
        <v>86</v>
      </c>
      <c r="AW135" s="13" t="s">
        <v>4</v>
      </c>
      <c r="AX135" s="13" t="s">
        <v>77</v>
      </c>
      <c r="AY135" s="176" t="s">
        <v>152</v>
      </c>
    </row>
    <row r="136" spans="1:65" s="13" customFormat="1" x14ac:dyDescent="0.2">
      <c r="B136" s="175"/>
      <c r="D136" s="162" t="s">
        <v>177</v>
      </c>
      <c r="E136" s="176" t="s">
        <v>1</v>
      </c>
      <c r="F136" s="177" t="s">
        <v>757</v>
      </c>
      <c r="H136" s="178">
        <v>0.8</v>
      </c>
      <c r="M136" s="175"/>
      <c r="N136" s="179"/>
      <c r="O136" s="180"/>
      <c r="P136" s="180"/>
      <c r="Q136" s="180"/>
      <c r="R136" s="180"/>
      <c r="S136" s="180"/>
      <c r="T136" s="180"/>
      <c r="U136" s="180"/>
      <c r="V136" s="180"/>
      <c r="W136" s="180"/>
      <c r="X136" s="181"/>
      <c r="AA136" s="197" t="str">
        <f t="shared" si="5"/>
        <v/>
      </c>
      <c r="AB136" s="198" t="str">
        <f t="shared" si="6"/>
        <v/>
      </c>
      <c r="AT136" s="176" t="s">
        <v>177</v>
      </c>
      <c r="AU136" s="176" t="s">
        <v>86</v>
      </c>
      <c r="AV136" s="13" t="s">
        <v>86</v>
      </c>
      <c r="AW136" s="13" t="s">
        <v>4</v>
      </c>
      <c r="AX136" s="13" t="s">
        <v>77</v>
      </c>
      <c r="AY136" s="176" t="s">
        <v>152</v>
      </c>
    </row>
    <row r="137" spans="1:65" s="14" customFormat="1" x14ac:dyDescent="0.2">
      <c r="B137" s="182"/>
      <c r="D137" s="162" t="s">
        <v>177</v>
      </c>
      <c r="E137" s="183" t="s">
        <v>1</v>
      </c>
      <c r="F137" s="184" t="s">
        <v>180</v>
      </c>
      <c r="H137" s="185">
        <v>0.872</v>
      </c>
      <c r="M137" s="182"/>
      <c r="N137" s="186"/>
      <c r="O137" s="187"/>
      <c r="P137" s="187"/>
      <c r="Q137" s="187"/>
      <c r="R137" s="187"/>
      <c r="S137" s="187"/>
      <c r="T137" s="187"/>
      <c r="U137" s="187"/>
      <c r="V137" s="187"/>
      <c r="W137" s="187"/>
      <c r="X137" s="188"/>
      <c r="AA137" s="197" t="str">
        <f t="shared" si="5"/>
        <v/>
      </c>
      <c r="AB137" s="198" t="str">
        <f t="shared" si="6"/>
        <v/>
      </c>
      <c r="AT137" s="183" t="s">
        <v>177</v>
      </c>
      <c r="AU137" s="183" t="s">
        <v>86</v>
      </c>
      <c r="AV137" s="14" t="s">
        <v>159</v>
      </c>
      <c r="AW137" s="14" t="s">
        <v>4</v>
      </c>
      <c r="AX137" s="14" t="s">
        <v>84</v>
      </c>
      <c r="AY137" s="183" t="s">
        <v>152</v>
      </c>
    </row>
    <row r="138" spans="1:65" s="12" customFormat="1" ht="22.9" customHeight="1" x14ac:dyDescent="0.2">
      <c r="B138" s="135"/>
      <c r="D138" s="136" t="s">
        <v>76</v>
      </c>
      <c r="E138" s="146" t="s">
        <v>86</v>
      </c>
      <c r="F138" s="146" t="s">
        <v>761</v>
      </c>
      <c r="K138" s="147">
        <f>BK138</f>
        <v>0</v>
      </c>
      <c r="M138" s="135"/>
      <c r="N138" s="139"/>
      <c r="O138" s="140"/>
      <c r="P138" s="140"/>
      <c r="Q138" s="141">
        <f>SUM(Q139:Q148)</f>
        <v>0</v>
      </c>
      <c r="R138" s="141">
        <f>SUM(R139:R148)</f>
        <v>0</v>
      </c>
      <c r="S138" s="140"/>
      <c r="T138" s="142">
        <f>SUM(T139:T148)</f>
        <v>0.43000499999999997</v>
      </c>
      <c r="U138" s="140"/>
      <c r="V138" s="142">
        <f>SUM(V139:V148)</f>
        <v>1.4651453000000001</v>
      </c>
      <c r="W138" s="140"/>
      <c r="X138" s="143">
        <f>SUM(X139:X148)</f>
        <v>0</v>
      </c>
      <c r="AA138" s="197" t="str">
        <f t="shared" si="5"/>
        <v/>
      </c>
      <c r="AB138" s="198" t="str">
        <f t="shared" si="6"/>
        <v/>
      </c>
      <c r="AR138" s="136" t="s">
        <v>84</v>
      </c>
      <c r="AT138" s="144" t="s">
        <v>76</v>
      </c>
      <c r="AU138" s="144" t="s">
        <v>84</v>
      </c>
      <c r="AY138" s="136" t="s">
        <v>152</v>
      </c>
      <c r="BK138" s="145">
        <f>SUM(BK139:BK148)</f>
        <v>0</v>
      </c>
    </row>
    <row r="139" spans="1:65" s="2" customFormat="1" ht="33" customHeight="1" x14ac:dyDescent="0.2">
      <c r="A139" s="28"/>
      <c r="B139" s="148"/>
      <c r="C139" s="149" t="s">
        <v>165</v>
      </c>
      <c r="D139" s="149" t="s">
        <v>154</v>
      </c>
      <c r="E139" s="150" t="s">
        <v>762</v>
      </c>
      <c r="F139" s="151" t="s">
        <v>763</v>
      </c>
      <c r="G139" s="152" t="s">
        <v>173</v>
      </c>
      <c r="H139" s="153">
        <v>0.109</v>
      </c>
      <c r="I139" s="284">
        <v>0</v>
      </c>
      <c r="J139" s="284">
        <v>0</v>
      </c>
      <c r="K139" s="154">
        <f>ROUND(P139*H139,2)</f>
        <v>0</v>
      </c>
      <c r="L139" s="151" t="s">
        <v>158</v>
      </c>
      <c r="M139" s="29"/>
      <c r="N139" s="155" t="s">
        <v>1</v>
      </c>
      <c r="O139" s="156" t="s">
        <v>40</v>
      </c>
      <c r="P139" s="157">
        <f>I139+J139</f>
        <v>0</v>
      </c>
      <c r="Q139" s="157">
        <f>ROUND(I139*H139,2)</f>
        <v>0</v>
      </c>
      <c r="R139" s="157">
        <f>ROUND(J139*H139,2)</f>
        <v>0</v>
      </c>
      <c r="S139" s="158">
        <v>1.0249999999999999</v>
      </c>
      <c r="T139" s="158">
        <f>S139*H139</f>
        <v>0.11172499999999999</v>
      </c>
      <c r="U139" s="158">
        <v>2.16</v>
      </c>
      <c r="V139" s="158">
        <f>U139*H139</f>
        <v>0.23544000000000001</v>
      </c>
      <c r="W139" s="158">
        <v>0</v>
      </c>
      <c r="X139" s="159">
        <f>W139*H139</f>
        <v>0</v>
      </c>
      <c r="Y139" s="28"/>
      <c r="Z139" s="28"/>
      <c r="AA139" s="197" t="str">
        <f t="shared" si="5"/>
        <v/>
      </c>
      <c r="AB139" s="198">
        <f t="shared" si="6"/>
        <v>0</v>
      </c>
      <c r="AC139" s="28"/>
      <c r="AD139" s="28"/>
      <c r="AE139" s="28"/>
      <c r="AR139" s="160" t="s">
        <v>159</v>
      </c>
      <c r="AT139" s="160" t="s">
        <v>154</v>
      </c>
      <c r="AU139" s="160" t="s">
        <v>86</v>
      </c>
      <c r="AY139" s="16" t="s">
        <v>152</v>
      </c>
      <c r="BE139" s="161">
        <f>IF(O139="základní",K139,0)</f>
        <v>0</v>
      </c>
      <c r="BF139" s="161">
        <f>IF(O139="snížená",K139,0)</f>
        <v>0</v>
      </c>
      <c r="BG139" s="161">
        <f>IF(O139="zákl. přenesená",K139,0)</f>
        <v>0</v>
      </c>
      <c r="BH139" s="161">
        <f>IF(O139="sníž. přenesená",K139,0)</f>
        <v>0</v>
      </c>
      <c r="BI139" s="161">
        <f>IF(O139="nulová",K139,0)</f>
        <v>0</v>
      </c>
      <c r="BJ139" s="16" t="s">
        <v>84</v>
      </c>
      <c r="BK139" s="161">
        <f>ROUND(P139*H139,2)</f>
        <v>0</v>
      </c>
      <c r="BL139" s="16" t="s">
        <v>159</v>
      </c>
      <c r="BM139" s="160" t="s">
        <v>764</v>
      </c>
    </row>
    <row r="140" spans="1:65" s="2" customFormat="1" ht="29.25" x14ac:dyDescent="0.2">
      <c r="A140" s="28"/>
      <c r="B140" s="29"/>
      <c r="C140" s="28"/>
      <c r="D140" s="162" t="s">
        <v>161</v>
      </c>
      <c r="E140" s="28"/>
      <c r="F140" s="163" t="s">
        <v>765</v>
      </c>
      <c r="G140" s="28"/>
      <c r="H140" s="28"/>
      <c r="I140" s="28"/>
      <c r="J140" s="28"/>
      <c r="K140" s="28"/>
      <c r="L140" s="28"/>
      <c r="M140" s="29"/>
      <c r="N140" s="164"/>
      <c r="O140" s="165"/>
      <c r="P140" s="54"/>
      <c r="Q140" s="54"/>
      <c r="R140" s="54"/>
      <c r="S140" s="54"/>
      <c r="T140" s="54"/>
      <c r="U140" s="54"/>
      <c r="V140" s="54"/>
      <c r="W140" s="54"/>
      <c r="X140" s="55"/>
      <c r="Y140" s="28"/>
      <c r="Z140" s="28"/>
      <c r="AA140" s="197" t="str">
        <f t="shared" si="5"/>
        <v/>
      </c>
      <c r="AB140" s="198" t="str">
        <f t="shared" si="6"/>
        <v/>
      </c>
      <c r="AC140" s="28"/>
      <c r="AD140" s="28"/>
      <c r="AE140" s="28"/>
      <c r="AT140" s="16" t="s">
        <v>161</v>
      </c>
      <c r="AU140" s="16" t="s">
        <v>86</v>
      </c>
    </row>
    <row r="141" spans="1:65" s="13" customFormat="1" x14ac:dyDescent="0.2">
      <c r="B141" s="175"/>
      <c r="D141" s="162" t="s">
        <v>177</v>
      </c>
      <c r="E141" s="176" t="s">
        <v>1</v>
      </c>
      <c r="F141" s="177" t="s">
        <v>766</v>
      </c>
      <c r="H141" s="178">
        <v>8.9999999999999993E-3</v>
      </c>
      <c r="M141" s="175"/>
      <c r="N141" s="179"/>
      <c r="O141" s="180"/>
      <c r="P141" s="180"/>
      <c r="Q141" s="180"/>
      <c r="R141" s="180"/>
      <c r="S141" s="180"/>
      <c r="T141" s="180"/>
      <c r="U141" s="180"/>
      <c r="V141" s="180"/>
      <c r="W141" s="180"/>
      <c r="X141" s="181"/>
      <c r="AA141" s="197" t="str">
        <f t="shared" si="5"/>
        <v/>
      </c>
      <c r="AB141" s="198" t="str">
        <f t="shared" si="6"/>
        <v/>
      </c>
      <c r="AT141" s="176" t="s">
        <v>177</v>
      </c>
      <c r="AU141" s="176" t="s">
        <v>86</v>
      </c>
      <c r="AV141" s="13" t="s">
        <v>86</v>
      </c>
      <c r="AW141" s="13" t="s">
        <v>4</v>
      </c>
      <c r="AX141" s="13" t="s">
        <v>77</v>
      </c>
      <c r="AY141" s="176" t="s">
        <v>152</v>
      </c>
    </row>
    <row r="142" spans="1:65" s="13" customFormat="1" x14ac:dyDescent="0.2">
      <c r="B142" s="175"/>
      <c r="D142" s="162" t="s">
        <v>177</v>
      </c>
      <c r="E142" s="176" t="s">
        <v>1</v>
      </c>
      <c r="F142" s="177" t="s">
        <v>767</v>
      </c>
      <c r="H142" s="178">
        <v>0.1</v>
      </c>
      <c r="M142" s="175"/>
      <c r="N142" s="179"/>
      <c r="O142" s="180"/>
      <c r="P142" s="180"/>
      <c r="Q142" s="180"/>
      <c r="R142" s="180"/>
      <c r="S142" s="180"/>
      <c r="T142" s="180"/>
      <c r="U142" s="180"/>
      <c r="V142" s="180"/>
      <c r="W142" s="180"/>
      <c r="X142" s="181"/>
      <c r="AA142" s="197" t="str">
        <f t="shared" si="5"/>
        <v/>
      </c>
      <c r="AB142" s="198" t="str">
        <f t="shared" si="6"/>
        <v/>
      </c>
      <c r="AT142" s="176" t="s">
        <v>177</v>
      </c>
      <c r="AU142" s="176" t="s">
        <v>86</v>
      </c>
      <c r="AV142" s="13" t="s">
        <v>86</v>
      </c>
      <c r="AW142" s="13" t="s">
        <v>4</v>
      </c>
      <c r="AX142" s="13" t="s">
        <v>77</v>
      </c>
      <c r="AY142" s="176" t="s">
        <v>152</v>
      </c>
    </row>
    <row r="143" spans="1:65" s="14" customFormat="1" x14ac:dyDescent="0.2">
      <c r="B143" s="182"/>
      <c r="D143" s="162" t="s">
        <v>177</v>
      </c>
      <c r="E143" s="183" t="s">
        <v>1</v>
      </c>
      <c r="F143" s="184" t="s">
        <v>180</v>
      </c>
      <c r="H143" s="185">
        <v>0.109</v>
      </c>
      <c r="M143" s="182"/>
      <c r="N143" s="186"/>
      <c r="O143" s="187"/>
      <c r="P143" s="187"/>
      <c r="Q143" s="187"/>
      <c r="R143" s="187"/>
      <c r="S143" s="187"/>
      <c r="T143" s="187"/>
      <c r="U143" s="187"/>
      <c r="V143" s="187"/>
      <c r="W143" s="187"/>
      <c r="X143" s="188"/>
      <c r="AA143" s="197" t="str">
        <f t="shared" si="5"/>
        <v/>
      </c>
      <c r="AB143" s="198" t="str">
        <f t="shared" si="6"/>
        <v/>
      </c>
      <c r="AT143" s="183" t="s">
        <v>177</v>
      </c>
      <c r="AU143" s="183" t="s">
        <v>86</v>
      </c>
      <c r="AV143" s="14" t="s">
        <v>159</v>
      </c>
      <c r="AW143" s="14" t="s">
        <v>4</v>
      </c>
      <c r="AX143" s="14" t="s">
        <v>84</v>
      </c>
      <c r="AY143" s="183" t="s">
        <v>152</v>
      </c>
    </row>
    <row r="144" spans="1:65" s="2" customFormat="1" ht="21.75" customHeight="1" x14ac:dyDescent="0.2">
      <c r="A144" s="28"/>
      <c r="B144" s="148"/>
      <c r="C144" s="149" t="s">
        <v>159</v>
      </c>
      <c r="D144" s="149" t="s">
        <v>154</v>
      </c>
      <c r="E144" s="150" t="s">
        <v>768</v>
      </c>
      <c r="F144" s="151" t="s">
        <v>769</v>
      </c>
      <c r="G144" s="152" t="s">
        <v>173</v>
      </c>
      <c r="H144" s="153">
        <v>0.54500000000000004</v>
      </c>
      <c r="I144" s="284">
        <v>0</v>
      </c>
      <c r="J144" s="284">
        <v>0</v>
      </c>
      <c r="K144" s="154">
        <f>ROUND(P144*H144,2)</f>
        <v>0</v>
      </c>
      <c r="L144" s="151" t="s">
        <v>158</v>
      </c>
      <c r="M144" s="29"/>
      <c r="N144" s="155" t="s">
        <v>1</v>
      </c>
      <c r="O144" s="156" t="s">
        <v>40</v>
      </c>
      <c r="P144" s="157">
        <f>I144+J144</f>
        <v>0</v>
      </c>
      <c r="Q144" s="157">
        <f>ROUND(I144*H144,2)</f>
        <v>0</v>
      </c>
      <c r="R144" s="157">
        <f>ROUND(J144*H144,2)</f>
        <v>0</v>
      </c>
      <c r="S144" s="158">
        <v>0.58399999999999996</v>
      </c>
      <c r="T144" s="158">
        <f>S144*H144</f>
        <v>0.31828000000000001</v>
      </c>
      <c r="U144" s="158">
        <v>2.2563399999999998</v>
      </c>
      <c r="V144" s="158">
        <f>U144*H144</f>
        <v>1.2297053</v>
      </c>
      <c r="W144" s="158">
        <v>0</v>
      </c>
      <c r="X144" s="159">
        <f>W144*H144</f>
        <v>0</v>
      </c>
      <c r="Y144" s="28"/>
      <c r="Z144" s="28"/>
      <c r="AA144" s="197" t="str">
        <f t="shared" si="5"/>
        <v/>
      </c>
      <c r="AB144" s="198">
        <f t="shared" si="6"/>
        <v>0</v>
      </c>
      <c r="AC144" s="28"/>
      <c r="AD144" s="28"/>
      <c r="AE144" s="28"/>
      <c r="AR144" s="160" t="s">
        <v>159</v>
      </c>
      <c r="AT144" s="160" t="s">
        <v>154</v>
      </c>
      <c r="AU144" s="160" t="s">
        <v>86</v>
      </c>
      <c r="AY144" s="16" t="s">
        <v>152</v>
      </c>
      <c r="BE144" s="161">
        <f>IF(O144="základní",K144,0)</f>
        <v>0</v>
      </c>
      <c r="BF144" s="161">
        <f>IF(O144="snížená",K144,0)</f>
        <v>0</v>
      </c>
      <c r="BG144" s="161">
        <f>IF(O144="zákl. přenesená",K144,0)</f>
        <v>0</v>
      </c>
      <c r="BH144" s="161">
        <f>IF(O144="sníž. přenesená",K144,0)</f>
        <v>0</v>
      </c>
      <c r="BI144" s="161">
        <f>IF(O144="nulová",K144,0)</f>
        <v>0</v>
      </c>
      <c r="BJ144" s="16" t="s">
        <v>84</v>
      </c>
      <c r="BK144" s="161">
        <f>ROUND(P144*H144,2)</f>
        <v>0</v>
      </c>
      <c r="BL144" s="16" t="s">
        <v>159</v>
      </c>
      <c r="BM144" s="160" t="s">
        <v>770</v>
      </c>
    </row>
    <row r="145" spans="1:65" s="2" customFormat="1" ht="19.5" x14ac:dyDescent="0.2">
      <c r="A145" s="28"/>
      <c r="B145" s="29"/>
      <c r="C145" s="28"/>
      <c r="D145" s="162" t="s">
        <v>161</v>
      </c>
      <c r="E145" s="28"/>
      <c r="F145" s="163" t="s">
        <v>210</v>
      </c>
      <c r="G145" s="28"/>
      <c r="H145" s="28"/>
      <c r="I145" s="28"/>
      <c r="J145" s="28"/>
      <c r="K145" s="28"/>
      <c r="L145" s="28"/>
      <c r="M145" s="29"/>
      <c r="N145" s="164"/>
      <c r="O145" s="165"/>
      <c r="P145" s="54"/>
      <c r="Q145" s="54"/>
      <c r="R145" s="54"/>
      <c r="S145" s="54"/>
      <c r="T145" s="54"/>
      <c r="U145" s="54"/>
      <c r="V145" s="54"/>
      <c r="W145" s="54"/>
      <c r="X145" s="55"/>
      <c r="Y145" s="28"/>
      <c r="Z145" s="28"/>
      <c r="AA145" s="197" t="str">
        <f t="shared" si="5"/>
        <v/>
      </c>
      <c r="AB145" s="198" t="str">
        <f t="shared" si="6"/>
        <v/>
      </c>
      <c r="AC145" s="28"/>
      <c r="AD145" s="28"/>
      <c r="AE145" s="28"/>
      <c r="AT145" s="16" t="s">
        <v>161</v>
      </c>
      <c r="AU145" s="16" t="s">
        <v>86</v>
      </c>
    </row>
    <row r="146" spans="1:65" s="13" customFormat="1" x14ac:dyDescent="0.2">
      <c r="B146" s="175"/>
      <c r="D146" s="162" t="s">
        <v>177</v>
      </c>
      <c r="E146" s="176" t="s">
        <v>1</v>
      </c>
      <c r="F146" s="177" t="s">
        <v>771</v>
      </c>
      <c r="H146" s="178">
        <v>4.4999999999999998E-2</v>
      </c>
      <c r="M146" s="175"/>
      <c r="N146" s="179"/>
      <c r="O146" s="180"/>
      <c r="P146" s="180"/>
      <c r="Q146" s="180"/>
      <c r="R146" s="180"/>
      <c r="S146" s="180"/>
      <c r="T146" s="180"/>
      <c r="U146" s="180"/>
      <c r="V146" s="180"/>
      <c r="W146" s="180"/>
      <c r="X146" s="181"/>
      <c r="AA146" s="197" t="str">
        <f t="shared" si="5"/>
        <v/>
      </c>
      <c r="AB146" s="198" t="str">
        <f t="shared" si="6"/>
        <v/>
      </c>
      <c r="AT146" s="176" t="s">
        <v>177</v>
      </c>
      <c r="AU146" s="176" t="s">
        <v>86</v>
      </c>
      <c r="AV146" s="13" t="s">
        <v>86</v>
      </c>
      <c r="AW146" s="13" t="s">
        <v>4</v>
      </c>
      <c r="AX146" s="13" t="s">
        <v>77</v>
      </c>
      <c r="AY146" s="176" t="s">
        <v>152</v>
      </c>
    </row>
    <row r="147" spans="1:65" s="13" customFormat="1" x14ac:dyDescent="0.2">
      <c r="B147" s="175"/>
      <c r="D147" s="162" t="s">
        <v>177</v>
      </c>
      <c r="E147" s="176" t="s">
        <v>1</v>
      </c>
      <c r="F147" s="177" t="s">
        <v>772</v>
      </c>
      <c r="H147" s="178">
        <v>0.5</v>
      </c>
      <c r="M147" s="175"/>
      <c r="N147" s="179"/>
      <c r="O147" s="180"/>
      <c r="P147" s="180"/>
      <c r="Q147" s="180"/>
      <c r="R147" s="180"/>
      <c r="S147" s="180"/>
      <c r="T147" s="180"/>
      <c r="U147" s="180"/>
      <c r="V147" s="180"/>
      <c r="W147" s="180"/>
      <c r="X147" s="181"/>
      <c r="AA147" s="197" t="str">
        <f t="shared" si="5"/>
        <v/>
      </c>
      <c r="AB147" s="198" t="str">
        <f t="shared" si="6"/>
        <v/>
      </c>
      <c r="AT147" s="176" t="s">
        <v>177</v>
      </c>
      <c r="AU147" s="176" t="s">
        <v>86</v>
      </c>
      <c r="AV147" s="13" t="s">
        <v>86</v>
      </c>
      <c r="AW147" s="13" t="s">
        <v>4</v>
      </c>
      <c r="AX147" s="13" t="s">
        <v>77</v>
      </c>
      <c r="AY147" s="176" t="s">
        <v>152</v>
      </c>
    </row>
    <row r="148" spans="1:65" s="14" customFormat="1" x14ac:dyDescent="0.2">
      <c r="B148" s="182"/>
      <c r="D148" s="162" t="s">
        <v>177</v>
      </c>
      <c r="E148" s="183" t="s">
        <v>1</v>
      </c>
      <c r="F148" s="184" t="s">
        <v>180</v>
      </c>
      <c r="H148" s="185">
        <v>0.54500000000000004</v>
      </c>
      <c r="M148" s="182"/>
      <c r="N148" s="186"/>
      <c r="O148" s="187"/>
      <c r="P148" s="187"/>
      <c r="Q148" s="187"/>
      <c r="R148" s="187"/>
      <c r="S148" s="187"/>
      <c r="T148" s="187"/>
      <c r="U148" s="187"/>
      <c r="V148" s="187"/>
      <c r="W148" s="187"/>
      <c r="X148" s="188"/>
      <c r="AA148" s="197" t="str">
        <f t="shared" si="5"/>
        <v/>
      </c>
      <c r="AB148" s="198" t="str">
        <f t="shared" si="6"/>
        <v/>
      </c>
      <c r="AT148" s="183" t="s">
        <v>177</v>
      </c>
      <c r="AU148" s="183" t="s">
        <v>86</v>
      </c>
      <c r="AV148" s="14" t="s">
        <v>159</v>
      </c>
      <c r="AW148" s="14" t="s">
        <v>4</v>
      </c>
      <c r="AX148" s="14" t="s">
        <v>84</v>
      </c>
      <c r="AY148" s="183" t="s">
        <v>152</v>
      </c>
    </row>
    <row r="149" spans="1:65" s="12" customFormat="1" ht="22.9" customHeight="1" x14ac:dyDescent="0.2">
      <c r="B149" s="135"/>
      <c r="D149" s="136" t="s">
        <v>76</v>
      </c>
      <c r="E149" s="146" t="s">
        <v>286</v>
      </c>
      <c r="F149" s="146" t="s">
        <v>287</v>
      </c>
      <c r="K149" s="147">
        <f>BK149</f>
        <v>0</v>
      </c>
      <c r="M149" s="135"/>
      <c r="N149" s="139"/>
      <c r="O149" s="140"/>
      <c r="P149" s="140"/>
      <c r="Q149" s="141">
        <f>SUM(Q150:Q151)</f>
        <v>0</v>
      </c>
      <c r="R149" s="141">
        <f>SUM(R150:R151)</f>
        <v>0</v>
      </c>
      <c r="S149" s="140"/>
      <c r="T149" s="142">
        <f>SUM(T150:T151)</f>
        <v>1.2174149999999999</v>
      </c>
      <c r="U149" s="140"/>
      <c r="V149" s="142">
        <f>SUM(V150:V151)</f>
        <v>0</v>
      </c>
      <c r="W149" s="140"/>
      <c r="X149" s="143">
        <f>SUM(X150:X151)</f>
        <v>0</v>
      </c>
      <c r="AA149" s="197" t="str">
        <f t="shared" si="5"/>
        <v/>
      </c>
      <c r="AB149" s="198" t="str">
        <f t="shared" si="6"/>
        <v/>
      </c>
      <c r="AR149" s="136" t="s">
        <v>84</v>
      </c>
      <c r="AT149" s="144" t="s">
        <v>76</v>
      </c>
      <c r="AU149" s="144" t="s">
        <v>84</v>
      </c>
      <c r="AY149" s="136" t="s">
        <v>152</v>
      </c>
      <c r="BK149" s="145">
        <f>SUM(BK150:BK151)</f>
        <v>0</v>
      </c>
    </row>
    <row r="150" spans="1:65" s="2" customFormat="1" ht="44.25" customHeight="1" x14ac:dyDescent="0.2">
      <c r="A150" s="28"/>
      <c r="B150" s="148"/>
      <c r="C150" s="149" t="s">
        <v>181</v>
      </c>
      <c r="D150" s="149" t="s">
        <v>154</v>
      </c>
      <c r="E150" s="150" t="s">
        <v>773</v>
      </c>
      <c r="F150" s="151" t="s">
        <v>774</v>
      </c>
      <c r="G150" s="152" t="s">
        <v>291</v>
      </c>
      <c r="H150" s="153">
        <v>1.4650000000000001</v>
      </c>
      <c r="I150" s="154">
        <v>0</v>
      </c>
      <c r="J150" s="284">
        <v>0</v>
      </c>
      <c r="K150" s="154">
        <f>ROUND(P150*H150,2)</f>
        <v>0</v>
      </c>
      <c r="L150" s="151" t="s">
        <v>158</v>
      </c>
      <c r="M150" s="29"/>
      <c r="N150" s="155" t="s">
        <v>1</v>
      </c>
      <c r="O150" s="156" t="s">
        <v>40</v>
      </c>
      <c r="P150" s="157">
        <f>I150+J150</f>
        <v>0</v>
      </c>
      <c r="Q150" s="157">
        <f>ROUND(I150*H150,2)</f>
        <v>0</v>
      </c>
      <c r="R150" s="157">
        <f>ROUND(J150*H150,2)</f>
        <v>0</v>
      </c>
      <c r="S150" s="158">
        <v>0.83099999999999996</v>
      </c>
      <c r="T150" s="158">
        <f>S150*H150</f>
        <v>1.2174149999999999</v>
      </c>
      <c r="U150" s="158">
        <v>0</v>
      </c>
      <c r="V150" s="158">
        <f>U150*H150</f>
        <v>0</v>
      </c>
      <c r="W150" s="158">
        <v>0</v>
      </c>
      <c r="X150" s="159">
        <f>W150*H150</f>
        <v>0</v>
      </c>
      <c r="Y150" s="28"/>
      <c r="Z150" s="28"/>
      <c r="AA150" s="197" t="str">
        <f t="shared" si="5"/>
        <v/>
      </c>
      <c r="AB150" s="198">
        <f t="shared" si="6"/>
        <v>0</v>
      </c>
      <c r="AC150" s="28"/>
      <c r="AD150" s="28"/>
      <c r="AE150" s="28"/>
      <c r="AR150" s="160" t="s">
        <v>159</v>
      </c>
      <c r="AT150" s="160" t="s">
        <v>154</v>
      </c>
      <c r="AU150" s="160" t="s">
        <v>86</v>
      </c>
      <c r="AY150" s="16" t="s">
        <v>152</v>
      </c>
      <c r="BE150" s="161">
        <f>IF(O150="základní",K150,0)</f>
        <v>0</v>
      </c>
      <c r="BF150" s="161">
        <f>IF(O150="snížená",K150,0)</f>
        <v>0</v>
      </c>
      <c r="BG150" s="161">
        <f>IF(O150="zákl. přenesená",K150,0)</f>
        <v>0</v>
      </c>
      <c r="BH150" s="161">
        <f>IF(O150="sníž. přenesená",K150,0)</f>
        <v>0</v>
      </c>
      <c r="BI150" s="161">
        <f>IF(O150="nulová",K150,0)</f>
        <v>0</v>
      </c>
      <c r="BJ150" s="16" t="s">
        <v>84</v>
      </c>
      <c r="BK150" s="161">
        <f>ROUND(P150*H150,2)</f>
        <v>0</v>
      </c>
      <c r="BL150" s="16" t="s">
        <v>159</v>
      </c>
      <c r="BM150" s="160" t="s">
        <v>775</v>
      </c>
    </row>
    <row r="151" spans="1:65" s="2" customFormat="1" ht="19.5" x14ac:dyDescent="0.2">
      <c r="A151" s="28"/>
      <c r="B151" s="29"/>
      <c r="C151" s="28"/>
      <c r="D151" s="162" t="s">
        <v>161</v>
      </c>
      <c r="E151" s="28"/>
      <c r="F151" s="163" t="s">
        <v>210</v>
      </c>
      <c r="G151" s="28"/>
      <c r="H151" s="28"/>
      <c r="I151" s="28"/>
      <c r="J151" s="28"/>
      <c r="K151" s="28"/>
      <c r="L151" s="28"/>
      <c r="M151" s="29"/>
      <c r="N151" s="164"/>
      <c r="O151" s="165"/>
      <c r="P151" s="54"/>
      <c r="Q151" s="54"/>
      <c r="R151" s="54"/>
      <c r="S151" s="54"/>
      <c r="T151" s="54"/>
      <c r="U151" s="54"/>
      <c r="V151" s="54"/>
      <c r="W151" s="54"/>
      <c r="X151" s="55"/>
      <c r="Y151" s="28"/>
      <c r="Z151" s="28"/>
      <c r="AA151" s="197" t="str">
        <f t="shared" si="5"/>
        <v/>
      </c>
      <c r="AB151" s="198" t="str">
        <f t="shared" si="6"/>
        <v/>
      </c>
      <c r="AC151" s="28"/>
      <c r="AD151" s="28"/>
      <c r="AE151" s="28"/>
      <c r="AT151" s="16" t="s">
        <v>161</v>
      </c>
      <c r="AU151" s="16" t="s">
        <v>86</v>
      </c>
    </row>
    <row r="152" spans="1:65" s="12" customFormat="1" ht="25.9" customHeight="1" x14ac:dyDescent="0.2">
      <c r="B152" s="135"/>
      <c r="D152" s="136" t="s">
        <v>76</v>
      </c>
      <c r="E152" s="137" t="s">
        <v>776</v>
      </c>
      <c r="F152" s="137" t="s">
        <v>102</v>
      </c>
      <c r="K152" s="138">
        <f>BK152</f>
        <v>0</v>
      </c>
      <c r="M152" s="135"/>
      <c r="N152" s="139"/>
      <c r="O152" s="140"/>
      <c r="P152" s="140"/>
      <c r="Q152" s="141">
        <f>SUM(Q153:Q164)</f>
        <v>0</v>
      </c>
      <c r="R152" s="141">
        <f>SUM(R153:R164)</f>
        <v>0</v>
      </c>
      <c r="S152" s="140"/>
      <c r="T152" s="142">
        <f>SUM(T153:T164)</f>
        <v>0</v>
      </c>
      <c r="U152" s="140"/>
      <c r="V152" s="142">
        <f>SUM(V153:V164)</f>
        <v>0</v>
      </c>
      <c r="W152" s="140"/>
      <c r="X152" s="143">
        <f>SUM(X153:X164)</f>
        <v>0</v>
      </c>
      <c r="AA152" s="197" t="str">
        <f t="shared" si="5"/>
        <v/>
      </c>
      <c r="AB152" s="198" t="str">
        <f t="shared" si="6"/>
        <v/>
      </c>
      <c r="AR152" s="136" t="s">
        <v>84</v>
      </c>
      <c r="AT152" s="144" t="s">
        <v>76</v>
      </c>
      <c r="AU152" s="144" t="s">
        <v>77</v>
      </c>
      <c r="AY152" s="136" t="s">
        <v>152</v>
      </c>
      <c r="BK152" s="145">
        <f>SUM(BK153:BK164)</f>
        <v>0</v>
      </c>
    </row>
    <row r="153" spans="1:65" s="2" customFormat="1" ht="16.5" customHeight="1" x14ac:dyDescent="0.2">
      <c r="A153" s="28"/>
      <c r="B153" s="148"/>
      <c r="C153" s="149" t="s">
        <v>184</v>
      </c>
      <c r="D153" s="149" t="s">
        <v>154</v>
      </c>
      <c r="E153" s="150" t="s">
        <v>171</v>
      </c>
      <c r="F153" s="151" t="s">
        <v>777</v>
      </c>
      <c r="G153" s="152" t="s">
        <v>157</v>
      </c>
      <c r="H153" s="153">
        <v>1</v>
      </c>
      <c r="I153" s="284">
        <v>0</v>
      </c>
      <c r="J153" s="154">
        <v>0</v>
      </c>
      <c r="K153" s="154">
        <f>ROUND(P153*H153,2)</f>
        <v>0</v>
      </c>
      <c r="L153" s="151" t="s">
        <v>1</v>
      </c>
      <c r="M153" s="29"/>
      <c r="N153" s="155" t="s">
        <v>1</v>
      </c>
      <c r="O153" s="156" t="s">
        <v>40</v>
      </c>
      <c r="P153" s="157">
        <f>I153+J153</f>
        <v>0</v>
      </c>
      <c r="Q153" s="157">
        <f>ROUND(I153*H153,2)</f>
        <v>0</v>
      </c>
      <c r="R153" s="157">
        <f>ROUND(J153*H153,2)</f>
        <v>0</v>
      </c>
      <c r="S153" s="158">
        <v>0</v>
      </c>
      <c r="T153" s="158">
        <f>S153*H153</f>
        <v>0</v>
      </c>
      <c r="U153" s="158">
        <v>0</v>
      </c>
      <c r="V153" s="158">
        <f>U153*H153</f>
        <v>0</v>
      </c>
      <c r="W153" s="158">
        <v>0</v>
      </c>
      <c r="X153" s="159">
        <f>W153*H153</f>
        <v>0</v>
      </c>
      <c r="Y153" s="28"/>
      <c r="Z153" s="28"/>
      <c r="AA153" s="197" t="str">
        <f t="shared" si="5"/>
        <v/>
      </c>
      <c r="AB153" s="198">
        <f t="shared" si="6"/>
        <v>0</v>
      </c>
      <c r="AC153" s="28"/>
      <c r="AD153" s="28"/>
      <c r="AE153" s="28"/>
      <c r="AR153" s="160" t="s">
        <v>159</v>
      </c>
      <c r="AT153" s="160" t="s">
        <v>154</v>
      </c>
      <c r="AU153" s="160" t="s">
        <v>84</v>
      </c>
      <c r="AY153" s="16" t="s">
        <v>152</v>
      </c>
      <c r="BE153" s="161">
        <f>IF(O153="základní",K153,0)</f>
        <v>0</v>
      </c>
      <c r="BF153" s="161">
        <f>IF(O153="snížená",K153,0)</f>
        <v>0</v>
      </c>
      <c r="BG153" s="161">
        <f>IF(O153="zákl. přenesená",K153,0)</f>
        <v>0</v>
      </c>
      <c r="BH153" s="161">
        <f>IF(O153="sníž. přenesená",K153,0)</f>
        <v>0</v>
      </c>
      <c r="BI153" s="161">
        <f>IF(O153="nulová",K153,0)</f>
        <v>0</v>
      </c>
      <c r="BJ153" s="16" t="s">
        <v>84</v>
      </c>
      <c r="BK153" s="161">
        <f>ROUND(P153*H153,2)</f>
        <v>0</v>
      </c>
      <c r="BL153" s="16" t="s">
        <v>159</v>
      </c>
      <c r="BM153" s="160" t="s">
        <v>778</v>
      </c>
    </row>
    <row r="154" spans="1:65" s="2" customFormat="1" ht="39" x14ac:dyDescent="0.2">
      <c r="A154" s="28"/>
      <c r="B154" s="29"/>
      <c r="C154" s="28"/>
      <c r="D154" s="162" t="s">
        <v>161</v>
      </c>
      <c r="E154" s="28"/>
      <c r="F154" s="163" t="s">
        <v>779</v>
      </c>
      <c r="G154" s="28"/>
      <c r="H154" s="28"/>
      <c r="I154" s="28"/>
      <c r="J154" s="28"/>
      <c r="K154" s="28"/>
      <c r="L154" s="28"/>
      <c r="M154" s="29"/>
      <c r="N154" s="164"/>
      <c r="O154" s="165"/>
      <c r="P154" s="54"/>
      <c r="Q154" s="54"/>
      <c r="R154" s="54"/>
      <c r="S154" s="54"/>
      <c r="T154" s="54"/>
      <c r="U154" s="54"/>
      <c r="V154" s="54"/>
      <c r="W154" s="54"/>
      <c r="X154" s="55"/>
      <c r="Y154" s="28"/>
      <c r="Z154" s="28"/>
      <c r="AA154" s="197" t="str">
        <f t="shared" si="5"/>
        <v/>
      </c>
      <c r="AB154" s="198" t="str">
        <f t="shared" si="6"/>
        <v/>
      </c>
      <c r="AC154" s="28"/>
      <c r="AD154" s="28"/>
      <c r="AE154" s="28"/>
      <c r="AT154" s="16" t="s">
        <v>161</v>
      </c>
      <c r="AU154" s="16" t="s">
        <v>84</v>
      </c>
    </row>
    <row r="155" spans="1:65" s="2" customFormat="1" ht="16.5" customHeight="1" x14ac:dyDescent="0.2">
      <c r="A155" s="28"/>
      <c r="B155" s="148"/>
      <c r="C155" s="149" t="s">
        <v>189</v>
      </c>
      <c r="D155" s="149" t="s">
        <v>154</v>
      </c>
      <c r="E155" s="150" t="s">
        <v>207</v>
      </c>
      <c r="F155" s="151" t="s">
        <v>780</v>
      </c>
      <c r="G155" s="152" t="s">
        <v>157</v>
      </c>
      <c r="H155" s="153">
        <v>2</v>
      </c>
      <c r="I155" s="284">
        <v>0</v>
      </c>
      <c r="J155" s="154">
        <v>0</v>
      </c>
      <c r="K155" s="154">
        <f>ROUND(P155*H155,2)</f>
        <v>0</v>
      </c>
      <c r="L155" s="151" t="s">
        <v>1</v>
      </c>
      <c r="M155" s="29"/>
      <c r="N155" s="155" t="s">
        <v>1</v>
      </c>
      <c r="O155" s="156" t="s">
        <v>40</v>
      </c>
      <c r="P155" s="157">
        <f>I155+J155</f>
        <v>0</v>
      </c>
      <c r="Q155" s="157">
        <f>ROUND(I155*H155,2)</f>
        <v>0</v>
      </c>
      <c r="R155" s="157">
        <f>ROUND(J155*H155,2)</f>
        <v>0</v>
      </c>
      <c r="S155" s="158">
        <v>0</v>
      </c>
      <c r="T155" s="158">
        <f>S155*H155</f>
        <v>0</v>
      </c>
      <c r="U155" s="158">
        <v>0</v>
      </c>
      <c r="V155" s="158">
        <f>U155*H155</f>
        <v>0</v>
      </c>
      <c r="W155" s="158">
        <v>0</v>
      </c>
      <c r="X155" s="159">
        <f>W155*H155</f>
        <v>0</v>
      </c>
      <c r="Y155" s="28"/>
      <c r="Z155" s="28"/>
      <c r="AA155" s="197" t="str">
        <f t="shared" si="5"/>
        <v/>
      </c>
      <c r="AB155" s="198">
        <f t="shared" si="6"/>
        <v>0</v>
      </c>
      <c r="AC155" s="28"/>
      <c r="AD155" s="28"/>
      <c r="AE155" s="28"/>
      <c r="AR155" s="160" t="s">
        <v>159</v>
      </c>
      <c r="AT155" s="160" t="s">
        <v>154</v>
      </c>
      <c r="AU155" s="160" t="s">
        <v>84</v>
      </c>
      <c r="AY155" s="16" t="s">
        <v>152</v>
      </c>
      <c r="BE155" s="161">
        <f>IF(O155="základní",K155,0)</f>
        <v>0</v>
      </c>
      <c r="BF155" s="161">
        <f>IF(O155="snížená",K155,0)</f>
        <v>0</v>
      </c>
      <c r="BG155" s="161">
        <f>IF(O155="zákl. přenesená",K155,0)</f>
        <v>0</v>
      </c>
      <c r="BH155" s="161">
        <f>IF(O155="sníž. přenesená",K155,0)</f>
        <v>0</v>
      </c>
      <c r="BI155" s="161">
        <f>IF(O155="nulová",K155,0)</f>
        <v>0</v>
      </c>
      <c r="BJ155" s="16" t="s">
        <v>84</v>
      </c>
      <c r="BK155" s="161">
        <f>ROUND(P155*H155,2)</f>
        <v>0</v>
      </c>
      <c r="BL155" s="16" t="s">
        <v>159</v>
      </c>
      <c r="BM155" s="160" t="s">
        <v>781</v>
      </c>
    </row>
    <row r="156" spans="1:65" s="2" customFormat="1" ht="39" x14ac:dyDescent="0.2">
      <c r="A156" s="28"/>
      <c r="B156" s="29"/>
      <c r="C156" s="28"/>
      <c r="D156" s="162" t="s">
        <v>161</v>
      </c>
      <c r="E156" s="28"/>
      <c r="F156" s="163" t="s">
        <v>782</v>
      </c>
      <c r="G156" s="28"/>
      <c r="H156" s="28"/>
      <c r="I156" s="28"/>
      <c r="J156" s="28"/>
      <c r="K156" s="28"/>
      <c r="L156" s="28"/>
      <c r="M156" s="29"/>
      <c r="N156" s="164"/>
      <c r="O156" s="165"/>
      <c r="P156" s="54"/>
      <c r="Q156" s="54"/>
      <c r="R156" s="54"/>
      <c r="S156" s="54"/>
      <c r="T156" s="54"/>
      <c r="U156" s="54"/>
      <c r="V156" s="54"/>
      <c r="W156" s="54"/>
      <c r="X156" s="55"/>
      <c r="Y156" s="28"/>
      <c r="Z156" s="28"/>
      <c r="AA156" s="197" t="str">
        <f t="shared" si="5"/>
        <v/>
      </c>
      <c r="AB156" s="198" t="str">
        <f t="shared" si="6"/>
        <v/>
      </c>
      <c r="AC156" s="28"/>
      <c r="AD156" s="28"/>
      <c r="AE156" s="28"/>
      <c r="AT156" s="16" t="s">
        <v>161</v>
      </c>
      <c r="AU156" s="16" t="s">
        <v>84</v>
      </c>
    </row>
    <row r="157" spans="1:65" s="2" customFormat="1" ht="16.5" customHeight="1" x14ac:dyDescent="0.2">
      <c r="A157" s="28"/>
      <c r="B157" s="148"/>
      <c r="C157" s="149" t="s">
        <v>174</v>
      </c>
      <c r="D157" s="149" t="s">
        <v>154</v>
      </c>
      <c r="E157" s="150" t="s">
        <v>221</v>
      </c>
      <c r="F157" s="151" t="s">
        <v>783</v>
      </c>
      <c r="G157" s="152" t="s">
        <v>284</v>
      </c>
      <c r="H157" s="153">
        <v>1</v>
      </c>
      <c r="I157" s="284">
        <v>0</v>
      </c>
      <c r="J157" s="154">
        <v>0</v>
      </c>
      <c r="K157" s="154">
        <f>ROUND(P157*H157,2)</f>
        <v>0</v>
      </c>
      <c r="L157" s="151" t="s">
        <v>1</v>
      </c>
      <c r="M157" s="29"/>
      <c r="N157" s="155" t="s">
        <v>1</v>
      </c>
      <c r="O157" s="156" t="s">
        <v>40</v>
      </c>
      <c r="P157" s="157">
        <f>I157+J157</f>
        <v>0</v>
      </c>
      <c r="Q157" s="157">
        <f>ROUND(I157*H157,2)</f>
        <v>0</v>
      </c>
      <c r="R157" s="157">
        <f>ROUND(J157*H157,2)</f>
        <v>0</v>
      </c>
      <c r="S157" s="158">
        <v>0</v>
      </c>
      <c r="T157" s="158">
        <f>S157*H157</f>
        <v>0</v>
      </c>
      <c r="U157" s="158">
        <v>0</v>
      </c>
      <c r="V157" s="158">
        <f>U157*H157</f>
        <v>0</v>
      </c>
      <c r="W157" s="158">
        <v>0</v>
      </c>
      <c r="X157" s="159">
        <f>W157*H157</f>
        <v>0</v>
      </c>
      <c r="Y157" s="28"/>
      <c r="Z157" s="28"/>
      <c r="AA157" s="197" t="str">
        <f t="shared" si="5"/>
        <v/>
      </c>
      <c r="AB157" s="198">
        <f t="shared" si="6"/>
        <v>0</v>
      </c>
      <c r="AC157" s="28"/>
      <c r="AD157" s="28"/>
      <c r="AE157" s="28"/>
      <c r="AR157" s="160" t="s">
        <v>159</v>
      </c>
      <c r="AT157" s="160" t="s">
        <v>154</v>
      </c>
      <c r="AU157" s="160" t="s">
        <v>84</v>
      </c>
      <c r="AY157" s="16" t="s">
        <v>152</v>
      </c>
      <c r="BE157" s="161">
        <f>IF(O157="základní",K157,0)</f>
        <v>0</v>
      </c>
      <c r="BF157" s="161">
        <f>IF(O157="snížená",K157,0)</f>
        <v>0</v>
      </c>
      <c r="BG157" s="161">
        <f>IF(O157="zákl. přenesená",K157,0)</f>
        <v>0</v>
      </c>
      <c r="BH157" s="161">
        <f>IF(O157="sníž. přenesená",K157,0)</f>
        <v>0</v>
      </c>
      <c r="BI157" s="161">
        <f>IF(O157="nulová",K157,0)</f>
        <v>0</v>
      </c>
      <c r="BJ157" s="16" t="s">
        <v>84</v>
      </c>
      <c r="BK157" s="161">
        <f>ROUND(P157*H157,2)</f>
        <v>0</v>
      </c>
      <c r="BL157" s="16" t="s">
        <v>159</v>
      </c>
      <c r="BM157" s="160" t="s">
        <v>784</v>
      </c>
    </row>
    <row r="158" spans="1:65" s="2" customFormat="1" ht="39" x14ac:dyDescent="0.2">
      <c r="A158" s="28"/>
      <c r="B158" s="29"/>
      <c r="C158" s="28"/>
      <c r="D158" s="162" t="s">
        <v>161</v>
      </c>
      <c r="E158" s="28"/>
      <c r="F158" s="163" t="s">
        <v>785</v>
      </c>
      <c r="G158" s="28"/>
      <c r="H158" s="28"/>
      <c r="I158" s="28"/>
      <c r="J158" s="28"/>
      <c r="K158" s="28"/>
      <c r="L158" s="28"/>
      <c r="M158" s="29"/>
      <c r="N158" s="164"/>
      <c r="O158" s="165"/>
      <c r="P158" s="54"/>
      <c r="Q158" s="54"/>
      <c r="R158" s="54"/>
      <c r="S158" s="54"/>
      <c r="T158" s="54"/>
      <c r="U158" s="54"/>
      <c r="V158" s="54"/>
      <c r="W158" s="54"/>
      <c r="X158" s="55"/>
      <c r="Y158" s="28"/>
      <c r="Z158" s="28"/>
      <c r="AA158" s="197" t="str">
        <f t="shared" si="5"/>
        <v/>
      </c>
      <c r="AB158" s="198" t="str">
        <f t="shared" si="6"/>
        <v/>
      </c>
      <c r="AC158" s="28"/>
      <c r="AD158" s="28"/>
      <c r="AE158" s="28"/>
      <c r="AT158" s="16" t="s">
        <v>161</v>
      </c>
      <c r="AU158" s="16" t="s">
        <v>84</v>
      </c>
    </row>
    <row r="159" spans="1:65" s="2" customFormat="1" ht="16.5" customHeight="1" x14ac:dyDescent="0.2">
      <c r="A159" s="28"/>
      <c r="B159" s="148"/>
      <c r="C159" s="149" t="s">
        <v>194</v>
      </c>
      <c r="D159" s="149" t="s">
        <v>154</v>
      </c>
      <c r="E159" s="150" t="s">
        <v>230</v>
      </c>
      <c r="F159" s="151" t="s">
        <v>786</v>
      </c>
      <c r="G159" s="152" t="s">
        <v>157</v>
      </c>
      <c r="H159" s="153">
        <v>1</v>
      </c>
      <c r="I159" s="284">
        <v>0</v>
      </c>
      <c r="J159" s="154">
        <v>0</v>
      </c>
      <c r="K159" s="154">
        <f>ROUND(P159*H159,2)</f>
        <v>0</v>
      </c>
      <c r="L159" s="151" t="s">
        <v>1</v>
      </c>
      <c r="M159" s="29"/>
      <c r="N159" s="155" t="s">
        <v>1</v>
      </c>
      <c r="O159" s="156" t="s">
        <v>40</v>
      </c>
      <c r="P159" s="157">
        <f>I159+J159</f>
        <v>0</v>
      </c>
      <c r="Q159" s="157">
        <f>ROUND(I159*H159,2)</f>
        <v>0</v>
      </c>
      <c r="R159" s="157">
        <f>ROUND(J159*H159,2)</f>
        <v>0</v>
      </c>
      <c r="S159" s="158">
        <v>0</v>
      </c>
      <c r="T159" s="158">
        <f>S159*H159</f>
        <v>0</v>
      </c>
      <c r="U159" s="158">
        <v>0</v>
      </c>
      <c r="V159" s="158">
        <f>U159*H159</f>
        <v>0</v>
      </c>
      <c r="W159" s="158">
        <v>0</v>
      </c>
      <c r="X159" s="159">
        <f>W159*H159</f>
        <v>0</v>
      </c>
      <c r="Y159" s="28"/>
      <c r="Z159" s="28"/>
      <c r="AA159" s="197" t="str">
        <f t="shared" si="5"/>
        <v/>
      </c>
      <c r="AB159" s="198">
        <f t="shared" si="6"/>
        <v>0</v>
      </c>
      <c r="AC159" s="28"/>
      <c r="AD159" s="28"/>
      <c r="AE159" s="28"/>
      <c r="AR159" s="160" t="s">
        <v>159</v>
      </c>
      <c r="AT159" s="160" t="s">
        <v>154</v>
      </c>
      <c r="AU159" s="160" t="s">
        <v>84</v>
      </c>
      <c r="AY159" s="16" t="s">
        <v>152</v>
      </c>
      <c r="BE159" s="161">
        <f>IF(O159="základní",K159,0)</f>
        <v>0</v>
      </c>
      <c r="BF159" s="161">
        <f>IF(O159="snížená",K159,0)</f>
        <v>0</v>
      </c>
      <c r="BG159" s="161">
        <f>IF(O159="zákl. přenesená",K159,0)</f>
        <v>0</v>
      </c>
      <c r="BH159" s="161">
        <f>IF(O159="sníž. přenesená",K159,0)</f>
        <v>0</v>
      </c>
      <c r="BI159" s="161">
        <f>IF(O159="nulová",K159,0)</f>
        <v>0</v>
      </c>
      <c r="BJ159" s="16" t="s">
        <v>84</v>
      </c>
      <c r="BK159" s="161">
        <f>ROUND(P159*H159,2)</f>
        <v>0</v>
      </c>
      <c r="BL159" s="16" t="s">
        <v>159</v>
      </c>
      <c r="BM159" s="160" t="s">
        <v>787</v>
      </c>
    </row>
    <row r="160" spans="1:65" s="2" customFormat="1" ht="29.25" x14ac:dyDescent="0.2">
      <c r="A160" s="28"/>
      <c r="B160" s="29"/>
      <c r="C160" s="28"/>
      <c r="D160" s="162" t="s">
        <v>161</v>
      </c>
      <c r="E160" s="28"/>
      <c r="F160" s="163" t="s">
        <v>788</v>
      </c>
      <c r="G160" s="28"/>
      <c r="H160" s="28"/>
      <c r="I160" s="28"/>
      <c r="J160" s="28"/>
      <c r="K160" s="28"/>
      <c r="L160" s="28"/>
      <c r="M160" s="29"/>
      <c r="N160" s="164"/>
      <c r="O160" s="165"/>
      <c r="P160" s="54"/>
      <c r="Q160" s="54"/>
      <c r="R160" s="54"/>
      <c r="S160" s="54"/>
      <c r="T160" s="54"/>
      <c r="U160" s="54"/>
      <c r="V160" s="54"/>
      <c r="W160" s="54"/>
      <c r="X160" s="55"/>
      <c r="Y160" s="28"/>
      <c r="Z160" s="28"/>
      <c r="AA160" s="197" t="str">
        <f t="shared" si="5"/>
        <v/>
      </c>
      <c r="AB160" s="198" t="str">
        <f t="shared" si="6"/>
        <v/>
      </c>
      <c r="AC160" s="28"/>
      <c r="AD160" s="28"/>
      <c r="AE160" s="28"/>
      <c r="AT160" s="16" t="s">
        <v>161</v>
      </c>
      <c r="AU160" s="16" t="s">
        <v>84</v>
      </c>
    </row>
    <row r="161" spans="1:65" s="2" customFormat="1" ht="16.5" customHeight="1" x14ac:dyDescent="0.2">
      <c r="A161" s="28"/>
      <c r="B161" s="148"/>
      <c r="C161" s="149" t="s">
        <v>199</v>
      </c>
      <c r="D161" s="149" t="s">
        <v>154</v>
      </c>
      <c r="E161" s="150" t="s">
        <v>282</v>
      </c>
      <c r="F161" s="151" t="s">
        <v>789</v>
      </c>
      <c r="G161" s="152" t="s">
        <v>157</v>
      </c>
      <c r="H161" s="153">
        <v>5</v>
      </c>
      <c r="I161" s="284">
        <v>0</v>
      </c>
      <c r="J161" s="284">
        <v>0</v>
      </c>
      <c r="K161" s="154">
        <f>ROUND(P161*H161,2)</f>
        <v>0</v>
      </c>
      <c r="L161" s="151" t="s">
        <v>1</v>
      </c>
      <c r="M161" s="29"/>
      <c r="N161" s="155" t="s">
        <v>1</v>
      </c>
      <c r="O161" s="156" t="s">
        <v>40</v>
      </c>
      <c r="P161" s="157">
        <f>I161+J161</f>
        <v>0</v>
      </c>
      <c r="Q161" s="157">
        <f>ROUND(I161*H161,2)</f>
        <v>0</v>
      </c>
      <c r="R161" s="157">
        <f>ROUND(J161*H161,2)</f>
        <v>0</v>
      </c>
      <c r="S161" s="158">
        <v>0</v>
      </c>
      <c r="T161" s="158">
        <f>S161*H161</f>
        <v>0</v>
      </c>
      <c r="U161" s="158">
        <v>0</v>
      </c>
      <c r="V161" s="158">
        <f>U161*H161</f>
        <v>0</v>
      </c>
      <c r="W161" s="158">
        <v>0</v>
      </c>
      <c r="X161" s="159">
        <f>W161*H161</f>
        <v>0</v>
      </c>
      <c r="Y161" s="28"/>
      <c r="Z161" s="28"/>
      <c r="AA161" s="197" t="str">
        <f t="shared" si="5"/>
        <v/>
      </c>
      <c r="AB161" s="198">
        <f t="shared" si="6"/>
        <v>0</v>
      </c>
      <c r="AC161" s="28"/>
      <c r="AD161" s="28"/>
      <c r="AE161" s="28"/>
      <c r="AR161" s="160" t="s">
        <v>159</v>
      </c>
      <c r="AT161" s="160" t="s">
        <v>154</v>
      </c>
      <c r="AU161" s="160" t="s">
        <v>84</v>
      </c>
      <c r="AY161" s="16" t="s">
        <v>152</v>
      </c>
      <c r="BE161" s="161">
        <f>IF(O161="základní",K161,0)</f>
        <v>0</v>
      </c>
      <c r="BF161" s="161">
        <f>IF(O161="snížená",K161,0)</f>
        <v>0</v>
      </c>
      <c r="BG161" s="161">
        <f>IF(O161="zákl. přenesená",K161,0)</f>
        <v>0</v>
      </c>
      <c r="BH161" s="161">
        <f>IF(O161="sníž. přenesená",K161,0)</f>
        <v>0</v>
      </c>
      <c r="BI161" s="161">
        <f>IF(O161="nulová",K161,0)</f>
        <v>0</v>
      </c>
      <c r="BJ161" s="16" t="s">
        <v>84</v>
      </c>
      <c r="BK161" s="161">
        <f>ROUND(P161*H161,2)</f>
        <v>0</v>
      </c>
      <c r="BL161" s="16" t="s">
        <v>159</v>
      </c>
      <c r="BM161" s="160" t="s">
        <v>790</v>
      </c>
    </row>
    <row r="162" spans="1:65" s="2" customFormat="1" ht="29.25" x14ac:dyDescent="0.2">
      <c r="A162" s="28"/>
      <c r="B162" s="29"/>
      <c r="C162" s="28"/>
      <c r="D162" s="162" t="s">
        <v>161</v>
      </c>
      <c r="E162" s="28"/>
      <c r="F162" s="163" t="s">
        <v>791</v>
      </c>
      <c r="G162" s="28"/>
      <c r="H162" s="28"/>
      <c r="I162" s="28"/>
      <c r="J162" s="28"/>
      <c r="K162" s="28"/>
      <c r="L162" s="28"/>
      <c r="M162" s="29"/>
      <c r="N162" s="164"/>
      <c r="O162" s="165"/>
      <c r="P162" s="54"/>
      <c r="Q162" s="54"/>
      <c r="R162" s="54"/>
      <c r="S162" s="54"/>
      <c r="T162" s="54"/>
      <c r="U162" s="54"/>
      <c r="V162" s="54"/>
      <c r="W162" s="54"/>
      <c r="X162" s="55"/>
      <c r="Y162" s="28"/>
      <c r="Z162" s="28"/>
      <c r="AA162" s="197" t="str">
        <f t="shared" si="5"/>
        <v/>
      </c>
      <c r="AB162" s="198" t="str">
        <f t="shared" si="6"/>
        <v/>
      </c>
      <c r="AC162" s="28"/>
      <c r="AD162" s="28"/>
      <c r="AE162" s="28"/>
      <c r="AT162" s="16" t="s">
        <v>161</v>
      </c>
      <c r="AU162" s="16" t="s">
        <v>84</v>
      </c>
    </row>
    <row r="163" spans="1:65" s="2" customFormat="1" ht="16.5" customHeight="1" thickBot="1" x14ac:dyDescent="0.25">
      <c r="A163" s="28"/>
      <c r="B163" s="148"/>
      <c r="C163" s="149" t="s">
        <v>202</v>
      </c>
      <c r="D163" s="149" t="s">
        <v>154</v>
      </c>
      <c r="E163" s="150" t="s">
        <v>792</v>
      </c>
      <c r="F163" s="151" t="s">
        <v>793</v>
      </c>
      <c r="G163" s="152" t="s">
        <v>284</v>
      </c>
      <c r="H163" s="153">
        <v>1</v>
      </c>
      <c r="I163" s="154">
        <v>0</v>
      </c>
      <c r="J163" s="284">
        <v>0</v>
      </c>
      <c r="K163" s="154">
        <f>ROUND(P163*H163,2)</f>
        <v>0</v>
      </c>
      <c r="L163" s="151" t="s">
        <v>1</v>
      </c>
      <c r="M163" s="29"/>
      <c r="N163" s="155" t="s">
        <v>1</v>
      </c>
      <c r="O163" s="156" t="s">
        <v>40</v>
      </c>
      <c r="P163" s="157">
        <f>I163+J163</f>
        <v>0</v>
      </c>
      <c r="Q163" s="157">
        <f>ROUND(I163*H163,2)</f>
        <v>0</v>
      </c>
      <c r="R163" s="157">
        <f>ROUND(J163*H163,2)</f>
        <v>0</v>
      </c>
      <c r="S163" s="158">
        <v>0</v>
      </c>
      <c r="T163" s="158">
        <f>S163*H163</f>
        <v>0</v>
      </c>
      <c r="U163" s="158">
        <v>0</v>
      </c>
      <c r="V163" s="158">
        <f>U163*H163</f>
        <v>0</v>
      </c>
      <c r="W163" s="158">
        <v>0</v>
      </c>
      <c r="X163" s="159">
        <f>W163*H163</f>
        <v>0</v>
      </c>
      <c r="Y163" s="28"/>
      <c r="Z163" s="28"/>
      <c r="AA163" s="197" t="str">
        <f t="shared" si="5"/>
        <v/>
      </c>
      <c r="AB163" s="198">
        <f t="shared" si="6"/>
        <v>0</v>
      </c>
      <c r="AC163" s="28"/>
      <c r="AD163" s="28"/>
      <c r="AE163" s="28"/>
      <c r="AR163" s="160" t="s">
        <v>159</v>
      </c>
      <c r="AT163" s="160" t="s">
        <v>154</v>
      </c>
      <c r="AU163" s="160" t="s">
        <v>84</v>
      </c>
      <c r="AY163" s="16" t="s">
        <v>152</v>
      </c>
      <c r="BE163" s="161">
        <f>IF(O163="základní",K163,0)</f>
        <v>0</v>
      </c>
      <c r="BF163" s="161">
        <f>IF(O163="snížená",K163,0)</f>
        <v>0</v>
      </c>
      <c r="BG163" s="161">
        <f>IF(O163="zákl. přenesená",K163,0)</f>
        <v>0</v>
      </c>
      <c r="BH163" s="161">
        <f>IF(O163="sníž. přenesená",K163,0)</f>
        <v>0</v>
      </c>
      <c r="BI163" s="161">
        <f>IF(O163="nulová",K163,0)</f>
        <v>0</v>
      </c>
      <c r="BJ163" s="16" t="s">
        <v>84</v>
      </c>
      <c r="BK163" s="161">
        <f>ROUND(P163*H163,2)</f>
        <v>0</v>
      </c>
      <c r="BL163" s="16" t="s">
        <v>159</v>
      </c>
      <c r="BM163" s="160" t="s">
        <v>794</v>
      </c>
    </row>
    <row r="164" spans="1:65" s="2" customFormat="1" ht="19.5" x14ac:dyDescent="0.2">
      <c r="A164" s="28"/>
      <c r="B164" s="29"/>
      <c r="C164" s="28"/>
      <c r="D164" s="162" t="s">
        <v>161</v>
      </c>
      <c r="E164" s="28"/>
      <c r="F164" s="163" t="s">
        <v>210</v>
      </c>
      <c r="G164" s="28"/>
      <c r="H164" s="28"/>
      <c r="I164" s="28"/>
      <c r="J164" s="28"/>
      <c r="K164" s="28"/>
      <c r="L164" s="28"/>
      <c r="M164" s="29"/>
      <c r="N164" s="189"/>
      <c r="O164" s="190"/>
      <c r="P164" s="191"/>
      <c r="Q164" s="191"/>
      <c r="R164" s="191"/>
      <c r="S164" s="191"/>
      <c r="T164" s="191"/>
      <c r="U164" s="191"/>
      <c r="V164" s="191"/>
      <c r="W164" s="191"/>
      <c r="X164" s="192"/>
      <c r="Y164" s="28"/>
      <c r="Z164" s="28"/>
      <c r="AA164" s="201">
        <f>SUM(AA3:AA163)</f>
        <v>0</v>
      </c>
      <c r="AB164" s="202">
        <f>SUM(AB3:AB163)</f>
        <v>0</v>
      </c>
      <c r="AC164" s="28"/>
      <c r="AD164" s="28"/>
      <c r="AE164" s="28"/>
      <c r="AT164" s="16" t="s">
        <v>161</v>
      </c>
      <c r="AU164" s="16" t="s">
        <v>84</v>
      </c>
    </row>
    <row r="165" spans="1:65" s="2" customFormat="1" ht="6.95" customHeight="1" thickBot="1" x14ac:dyDescent="0.25">
      <c r="A165" s="28"/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29"/>
      <c r="N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03" t="s">
        <v>841</v>
      </c>
      <c r="AB165" s="204" t="s">
        <v>842</v>
      </c>
      <c r="AC165" s="28"/>
      <c r="AD165" s="28"/>
      <c r="AE165" s="28"/>
    </row>
    <row r="166" spans="1:65" x14ac:dyDescent="0.2">
      <c r="AA166" s="193"/>
      <c r="AB166" s="193"/>
      <c r="AC166" s="193"/>
    </row>
    <row r="167" spans="1:65" x14ac:dyDescent="0.2">
      <c r="Z167" s="193"/>
      <c r="AA167" s="193"/>
      <c r="AB167" s="193"/>
      <c r="AC167" s="193"/>
    </row>
    <row r="168" spans="1:65" x14ac:dyDescent="0.2">
      <c r="J168" s="193" t="s">
        <v>839</v>
      </c>
      <c r="K168" s="194">
        <f>AB164</f>
        <v>0</v>
      </c>
      <c r="Z168" s="193"/>
      <c r="AA168" s="193"/>
      <c r="AB168" s="193"/>
      <c r="AC168" s="193"/>
    </row>
    <row r="169" spans="1:65" x14ac:dyDescent="0.2">
      <c r="J169" s="193"/>
      <c r="K169" s="193"/>
      <c r="Z169" s="193"/>
      <c r="AA169" s="193"/>
      <c r="AB169" s="193"/>
      <c r="AC169" s="193"/>
    </row>
    <row r="170" spans="1:65" x14ac:dyDescent="0.2">
      <c r="J170" s="193" t="s">
        <v>838</v>
      </c>
      <c r="K170" s="194">
        <f>AA164</f>
        <v>0</v>
      </c>
      <c r="Z170" s="193"/>
      <c r="AA170" s="193"/>
      <c r="AB170" s="193"/>
      <c r="AC170" s="193"/>
    </row>
    <row r="171" spans="1:65" x14ac:dyDescent="0.2">
      <c r="J171" s="193"/>
      <c r="K171" s="193"/>
      <c r="Z171" s="193"/>
      <c r="AA171" s="193"/>
      <c r="AB171" s="193"/>
      <c r="AC171" s="193"/>
    </row>
    <row r="172" spans="1:65" x14ac:dyDescent="0.2">
      <c r="J172" s="193"/>
      <c r="K172" s="194">
        <f>SUM(K168:K170)</f>
        <v>0</v>
      </c>
      <c r="Z172" s="193"/>
      <c r="AA172" s="193"/>
      <c r="AB172" s="193"/>
      <c r="AC172" s="193"/>
    </row>
    <row r="173" spans="1:65" x14ac:dyDescent="0.2">
      <c r="Z173" s="193"/>
      <c r="AA173" s="193"/>
      <c r="AB173" s="193"/>
      <c r="AC173" s="193"/>
    </row>
    <row r="174" spans="1:65" x14ac:dyDescent="0.2">
      <c r="Z174" s="193"/>
      <c r="AA174" s="193"/>
      <c r="AB174" s="193"/>
      <c r="AC174" s="193"/>
    </row>
    <row r="175" spans="1:65" x14ac:dyDescent="0.2">
      <c r="Z175" s="193"/>
      <c r="AA175" s="193"/>
      <c r="AB175" s="193"/>
      <c r="AC175" s="193"/>
    </row>
    <row r="176" spans="1:65" x14ac:dyDescent="0.2">
      <c r="Z176" s="193"/>
      <c r="AA176" s="193"/>
      <c r="AB176" s="193"/>
      <c r="AC176" s="193"/>
    </row>
    <row r="177" spans="26:29" x14ac:dyDescent="0.2">
      <c r="Z177" s="193"/>
      <c r="AA177" s="193"/>
      <c r="AB177" s="193"/>
      <c r="AC177" s="193"/>
    </row>
    <row r="178" spans="26:29" x14ac:dyDescent="0.2">
      <c r="Z178" s="193"/>
      <c r="AA178" s="193"/>
      <c r="AB178" s="193"/>
      <c r="AC178" s="193"/>
    </row>
    <row r="179" spans="26:29" x14ac:dyDescent="0.2">
      <c r="Z179" s="193"/>
      <c r="AA179" s="193"/>
      <c r="AB179" s="193"/>
      <c r="AC179" s="193"/>
    </row>
    <row r="180" spans="26:29" x14ac:dyDescent="0.2">
      <c r="Z180" s="193"/>
      <c r="AA180" s="193"/>
      <c r="AB180" s="193"/>
      <c r="AC180" s="193"/>
    </row>
    <row r="181" spans="26:29" x14ac:dyDescent="0.2">
      <c r="Z181" s="193"/>
      <c r="AA181" s="193"/>
      <c r="AB181" s="193"/>
      <c r="AC181" s="193"/>
    </row>
    <row r="182" spans="26:29" x14ac:dyDescent="0.2">
      <c r="Z182" s="193"/>
      <c r="AA182" s="193"/>
      <c r="AB182" s="193"/>
      <c r="AC182" s="193"/>
    </row>
    <row r="183" spans="26:29" x14ac:dyDescent="0.2">
      <c r="Z183" s="193"/>
      <c r="AA183" s="193"/>
      <c r="AB183" s="193"/>
      <c r="AC183" s="193"/>
    </row>
    <row r="184" spans="26:29" x14ac:dyDescent="0.2">
      <c r="Z184" s="193"/>
      <c r="AA184" s="193"/>
      <c r="AB184" s="193"/>
      <c r="AC184" s="193"/>
    </row>
    <row r="185" spans="26:29" x14ac:dyDescent="0.2">
      <c r="Z185" s="193"/>
      <c r="AA185" s="193"/>
      <c r="AB185" s="193"/>
      <c r="AC185" s="193"/>
    </row>
    <row r="186" spans="26:29" x14ac:dyDescent="0.2">
      <c r="Z186" s="193"/>
      <c r="AA186" s="193"/>
      <c r="AB186" s="193"/>
      <c r="AC186" s="193"/>
    </row>
    <row r="187" spans="26:29" x14ac:dyDescent="0.2">
      <c r="Z187" s="193"/>
      <c r="AA187" s="193"/>
      <c r="AB187" s="193"/>
      <c r="AC187" s="193"/>
    </row>
    <row r="188" spans="26:29" x14ac:dyDescent="0.2">
      <c r="Z188" s="193"/>
      <c r="AA188" s="193"/>
      <c r="AB188" s="193"/>
      <c r="AC188" s="193"/>
    </row>
    <row r="189" spans="26:29" x14ac:dyDescent="0.2">
      <c r="Z189" s="193"/>
      <c r="AA189" s="193"/>
      <c r="AB189" s="193"/>
      <c r="AC189" s="193"/>
    </row>
    <row r="190" spans="26:29" x14ac:dyDescent="0.2">
      <c r="Z190" s="193"/>
      <c r="AA190" s="193"/>
      <c r="AB190" s="193"/>
      <c r="AC190" s="193"/>
    </row>
    <row r="191" spans="26:29" x14ac:dyDescent="0.2">
      <c r="Z191" s="193"/>
      <c r="AA191" s="193"/>
      <c r="AB191" s="193"/>
      <c r="AC191" s="193"/>
    </row>
    <row r="192" spans="26:29" x14ac:dyDescent="0.2">
      <c r="Z192" s="193"/>
      <c r="AA192" s="193"/>
      <c r="AB192" s="193"/>
      <c r="AC192" s="193"/>
    </row>
    <row r="193" spans="26:29" x14ac:dyDescent="0.2">
      <c r="Z193" s="193"/>
      <c r="AA193" s="193"/>
      <c r="AB193" s="193"/>
      <c r="AC193" s="193"/>
    </row>
    <row r="194" spans="26:29" x14ac:dyDescent="0.2">
      <c r="Z194" s="193"/>
      <c r="AA194" s="193"/>
      <c r="AB194" s="193"/>
      <c r="AC194" s="193"/>
    </row>
    <row r="195" spans="26:29" x14ac:dyDescent="0.2">
      <c r="Z195" s="193"/>
      <c r="AA195" s="193"/>
      <c r="AB195" s="193"/>
      <c r="AC195" s="193"/>
    </row>
    <row r="196" spans="26:29" x14ac:dyDescent="0.2">
      <c r="Z196" s="193"/>
      <c r="AA196" s="193"/>
      <c r="AB196" s="193"/>
      <c r="AC196" s="193"/>
    </row>
    <row r="197" spans="26:29" x14ac:dyDescent="0.2">
      <c r="Z197" s="193"/>
      <c r="AA197" s="193"/>
      <c r="AB197" s="193"/>
      <c r="AC197" s="193"/>
    </row>
    <row r="198" spans="26:29" x14ac:dyDescent="0.2">
      <c r="Z198" s="193"/>
      <c r="AA198" s="193"/>
      <c r="AB198" s="193"/>
      <c r="AC198" s="193"/>
    </row>
    <row r="199" spans="26:29" x14ac:dyDescent="0.2">
      <c r="Z199" s="193"/>
      <c r="AA199" s="193"/>
      <c r="AB199" s="193"/>
      <c r="AC199" s="193"/>
    </row>
    <row r="200" spans="26:29" x14ac:dyDescent="0.2">
      <c r="Z200" s="193"/>
      <c r="AA200" s="193"/>
      <c r="AB200" s="193"/>
      <c r="AC200" s="193"/>
    </row>
    <row r="201" spans="26:29" x14ac:dyDescent="0.2">
      <c r="Z201" s="193"/>
      <c r="AA201" s="193"/>
      <c r="AB201" s="193"/>
      <c r="AC201" s="193"/>
    </row>
    <row r="202" spans="26:29" x14ac:dyDescent="0.2">
      <c r="Z202" s="193"/>
      <c r="AA202" s="193"/>
      <c r="AB202" s="193"/>
      <c r="AC202" s="193"/>
    </row>
    <row r="203" spans="26:29" x14ac:dyDescent="0.2">
      <c r="Z203" s="193"/>
      <c r="AA203" s="193"/>
      <c r="AB203" s="193"/>
      <c r="AC203" s="193"/>
    </row>
    <row r="204" spans="26:29" x14ac:dyDescent="0.2">
      <c r="Z204" s="193"/>
      <c r="AA204" s="193"/>
      <c r="AB204" s="193"/>
      <c r="AC204" s="193"/>
    </row>
    <row r="205" spans="26:29" x14ac:dyDescent="0.2">
      <c r="Z205" s="193"/>
      <c r="AA205" s="193"/>
      <c r="AB205" s="193"/>
      <c r="AC205" s="193"/>
    </row>
    <row r="206" spans="26:29" x14ac:dyDescent="0.2">
      <c r="Z206" s="193"/>
      <c r="AA206" s="193"/>
      <c r="AB206" s="193"/>
      <c r="AC206" s="193"/>
    </row>
    <row r="207" spans="26:29" x14ac:dyDescent="0.2">
      <c r="Z207" s="193"/>
      <c r="AA207" s="193"/>
      <c r="AB207" s="193"/>
      <c r="AC207" s="193"/>
    </row>
    <row r="208" spans="26:29" x14ac:dyDescent="0.2">
      <c r="Z208" s="193"/>
      <c r="AA208" s="193"/>
      <c r="AB208" s="193"/>
      <c r="AC208" s="193"/>
    </row>
    <row r="209" spans="26:29" x14ac:dyDescent="0.2">
      <c r="Z209" s="193"/>
      <c r="AA209" s="193"/>
      <c r="AB209" s="193"/>
      <c r="AC209" s="193"/>
    </row>
    <row r="210" spans="26:29" x14ac:dyDescent="0.2">
      <c r="Z210" s="193"/>
      <c r="AA210" s="193"/>
      <c r="AB210" s="193"/>
      <c r="AC210" s="193"/>
    </row>
    <row r="211" spans="26:29" x14ac:dyDescent="0.2">
      <c r="Z211" s="193"/>
      <c r="AA211" s="193"/>
      <c r="AB211" s="193"/>
      <c r="AC211" s="193"/>
    </row>
    <row r="212" spans="26:29" x14ac:dyDescent="0.2">
      <c r="Z212" s="193"/>
      <c r="AA212" s="193"/>
      <c r="AB212" s="193"/>
      <c r="AC212" s="193"/>
    </row>
    <row r="213" spans="26:29" x14ac:dyDescent="0.2">
      <c r="Z213" s="193"/>
      <c r="AA213" s="193"/>
      <c r="AB213" s="193"/>
      <c r="AC213" s="193"/>
    </row>
    <row r="214" spans="26:29" x14ac:dyDescent="0.2">
      <c r="Z214" s="193"/>
      <c r="AA214" s="193"/>
      <c r="AB214" s="193"/>
      <c r="AC214" s="193"/>
    </row>
    <row r="215" spans="26:29" x14ac:dyDescent="0.2">
      <c r="Z215" s="193"/>
      <c r="AA215" s="193"/>
      <c r="AB215" s="193"/>
      <c r="AC215" s="193"/>
    </row>
    <row r="216" spans="26:29" x14ac:dyDescent="0.2">
      <c r="Z216" s="193"/>
      <c r="AA216" s="193"/>
      <c r="AB216" s="193"/>
      <c r="AC216" s="193"/>
    </row>
    <row r="217" spans="26:29" x14ac:dyDescent="0.2">
      <c r="Z217" s="193"/>
      <c r="AA217" s="193"/>
      <c r="AB217" s="193"/>
      <c r="AC217" s="193"/>
    </row>
    <row r="218" spans="26:29" x14ac:dyDescent="0.2">
      <c r="Z218" s="193"/>
      <c r="AA218" s="193"/>
      <c r="AB218" s="193"/>
      <c r="AC218" s="193"/>
    </row>
    <row r="219" spans="26:29" x14ac:dyDescent="0.2">
      <c r="Z219" s="193"/>
      <c r="AA219" s="193"/>
      <c r="AB219" s="193"/>
      <c r="AC219" s="193"/>
    </row>
    <row r="220" spans="26:29" x14ac:dyDescent="0.2">
      <c r="Z220" s="193"/>
      <c r="AA220" s="193"/>
      <c r="AB220" s="193"/>
      <c r="AC220" s="193"/>
    </row>
    <row r="221" spans="26:29" x14ac:dyDescent="0.2">
      <c r="Z221" s="193"/>
      <c r="AA221" s="193"/>
      <c r="AB221" s="193"/>
      <c r="AC221" s="193"/>
    </row>
    <row r="222" spans="26:29" x14ac:dyDescent="0.2">
      <c r="Z222" s="193"/>
      <c r="AA222" s="193"/>
      <c r="AB222" s="193"/>
      <c r="AC222" s="193"/>
    </row>
    <row r="223" spans="26:29" x14ac:dyDescent="0.2">
      <c r="Z223" s="193"/>
      <c r="AA223" s="193"/>
      <c r="AB223" s="193"/>
      <c r="AC223" s="193"/>
    </row>
    <row r="224" spans="26:29" x14ac:dyDescent="0.2">
      <c r="Z224" s="193"/>
      <c r="AA224" s="193"/>
      <c r="AB224" s="193"/>
      <c r="AC224" s="193"/>
    </row>
    <row r="225" spans="26:29" x14ac:dyDescent="0.2">
      <c r="Z225" s="193"/>
      <c r="AA225" s="193"/>
      <c r="AB225" s="193"/>
      <c r="AC225" s="193"/>
    </row>
    <row r="226" spans="26:29" x14ac:dyDescent="0.2">
      <c r="Z226" s="193"/>
      <c r="AA226" s="193"/>
      <c r="AB226" s="193"/>
      <c r="AC226" s="193"/>
    </row>
    <row r="227" spans="26:29" x14ac:dyDescent="0.2">
      <c r="Z227" s="193"/>
      <c r="AA227" s="193"/>
      <c r="AB227" s="193"/>
      <c r="AC227" s="193"/>
    </row>
    <row r="228" spans="26:29" x14ac:dyDescent="0.2">
      <c r="Z228" s="193"/>
      <c r="AA228" s="193"/>
      <c r="AB228" s="193"/>
      <c r="AC228" s="193"/>
    </row>
    <row r="229" spans="26:29" x14ac:dyDescent="0.2">
      <c r="Z229" s="193"/>
      <c r="AA229" s="193"/>
      <c r="AB229" s="193"/>
      <c r="AC229" s="193"/>
    </row>
    <row r="230" spans="26:29" x14ac:dyDescent="0.2">
      <c r="Z230" s="193"/>
      <c r="AA230" s="193"/>
      <c r="AB230" s="193"/>
      <c r="AC230" s="193"/>
    </row>
    <row r="231" spans="26:29" x14ac:dyDescent="0.2">
      <c r="Z231" s="193"/>
      <c r="AA231" s="193"/>
      <c r="AB231" s="193"/>
      <c r="AC231" s="193"/>
    </row>
    <row r="232" spans="26:29" x14ac:dyDescent="0.2">
      <c r="Z232" s="193"/>
      <c r="AA232" s="193"/>
      <c r="AB232" s="193"/>
      <c r="AC232" s="193"/>
    </row>
    <row r="233" spans="26:29" x14ac:dyDescent="0.2">
      <c r="Z233" s="193"/>
      <c r="AA233" s="193"/>
      <c r="AB233" s="193"/>
      <c r="AC233" s="193"/>
    </row>
    <row r="234" spans="26:29" x14ac:dyDescent="0.2">
      <c r="Z234" s="193"/>
      <c r="AA234" s="193"/>
      <c r="AB234" s="193"/>
      <c r="AC234" s="193"/>
    </row>
    <row r="235" spans="26:29" x14ac:dyDescent="0.2">
      <c r="Z235" s="193"/>
      <c r="AA235" s="193"/>
      <c r="AB235" s="193"/>
      <c r="AC235" s="193"/>
    </row>
    <row r="236" spans="26:29" x14ac:dyDescent="0.2">
      <c r="Z236" s="193"/>
      <c r="AA236" s="193"/>
      <c r="AB236" s="193"/>
      <c r="AC236" s="193"/>
    </row>
    <row r="237" spans="26:29" x14ac:dyDescent="0.2">
      <c r="Z237" s="193"/>
      <c r="AA237" s="193"/>
      <c r="AB237" s="193"/>
      <c r="AC237" s="193"/>
    </row>
    <row r="238" spans="26:29" x14ac:dyDescent="0.2">
      <c r="Z238" s="193"/>
      <c r="AA238" s="193"/>
      <c r="AB238" s="193"/>
      <c r="AC238" s="193"/>
    </row>
    <row r="239" spans="26:29" x14ac:dyDescent="0.2">
      <c r="Z239" s="193"/>
      <c r="AA239" s="193"/>
      <c r="AB239" s="193"/>
      <c r="AC239" s="193"/>
    </row>
    <row r="240" spans="26:29" x14ac:dyDescent="0.2">
      <c r="Z240" s="193"/>
      <c r="AA240" s="193"/>
      <c r="AB240" s="193"/>
      <c r="AC240" s="193"/>
    </row>
    <row r="241" spans="26:29" x14ac:dyDescent="0.2">
      <c r="Z241" s="193"/>
      <c r="AA241" s="193"/>
      <c r="AB241" s="193"/>
      <c r="AC241" s="193"/>
    </row>
    <row r="242" spans="26:29" x14ac:dyDescent="0.2">
      <c r="Z242" s="193"/>
      <c r="AA242" s="193"/>
      <c r="AB242" s="193"/>
      <c r="AC242" s="193"/>
    </row>
    <row r="243" spans="26:29" x14ac:dyDescent="0.2">
      <c r="Z243" s="193"/>
      <c r="AA243" s="193"/>
      <c r="AB243" s="193"/>
      <c r="AC243" s="193"/>
    </row>
    <row r="244" spans="26:29" x14ac:dyDescent="0.2">
      <c r="Z244" s="193"/>
      <c r="AA244" s="193"/>
      <c r="AB244" s="193"/>
      <c r="AC244" s="193"/>
    </row>
    <row r="245" spans="26:29" x14ac:dyDescent="0.2">
      <c r="Z245" s="193"/>
      <c r="AA245" s="193"/>
      <c r="AB245" s="193"/>
      <c r="AC245" s="193"/>
    </row>
    <row r="246" spans="26:29" x14ac:dyDescent="0.2">
      <c r="Z246" s="193"/>
      <c r="AA246" s="193"/>
      <c r="AB246" s="193"/>
      <c r="AC246" s="193"/>
    </row>
    <row r="247" spans="26:29" x14ac:dyDescent="0.2">
      <c r="Z247" s="193"/>
      <c r="AA247" s="193"/>
      <c r="AB247" s="193"/>
      <c r="AC247" s="193"/>
    </row>
    <row r="248" spans="26:29" x14ac:dyDescent="0.2">
      <c r="Z248" s="193"/>
      <c r="AA248" s="193"/>
      <c r="AB248" s="193"/>
      <c r="AC248" s="193"/>
    </row>
    <row r="249" spans="26:29" x14ac:dyDescent="0.2">
      <c r="Z249" s="193"/>
      <c r="AA249" s="193"/>
      <c r="AB249" s="193"/>
      <c r="AC249" s="193"/>
    </row>
    <row r="250" spans="26:29" x14ac:dyDescent="0.2">
      <c r="Z250" s="193"/>
      <c r="AA250" s="193"/>
      <c r="AB250" s="193"/>
      <c r="AC250" s="193"/>
    </row>
    <row r="251" spans="26:29" x14ac:dyDescent="0.2">
      <c r="Z251" s="193"/>
      <c r="AA251" s="193"/>
      <c r="AB251" s="193"/>
      <c r="AC251" s="193"/>
    </row>
    <row r="252" spans="26:29" x14ac:dyDescent="0.2">
      <c r="Z252" s="193"/>
      <c r="AA252" s="193"/>
      <c r="AB252" s="193"/>
      <c r="AC252" s="193"/>
    </row>
    <row r="253" spans="26:29" x14ac:dyDescent="0.2">
      <c r="Z253" s="193"/>
      <c r="AA253" s="193"/>
      <c r="AB253" s="193"/>
      <c r="AC253" s="193"/>
    </row>
    <row r="254" spans="26:29" x14ac:dyDescent="0.2">
      <c r="Z254" s="193"/>
      <c r="AA254" s="193"/>
      <c r="AB254" s="193"/>
      <c r="AC254" s="193"/>
    </row>
    <row r="255" spans="26:29" x14ac:dyDescent="0.2">
      <c r="Z255" s="193"/>
      <c r="AA255" s="193"/>
      <c r="AB255" s="193"/>
      <c r="AC255" s="193"/>
    </row>
    <row r="256" spans="26:29" x14ac:dyDescent="0.2">
      <c r="Z256" s="193"/>
      <c r="AA256" s="193"/>
      <c r="AB256" s="193"/>
      <c r="AC256" s="193"/>
    </row>
    <row r="257" spans="26:29" x14ac:dyDescent="0.2">
      <c r="Z257" s="193"/>
      <c r="AA257" s="193"/>
      <c r="AB257" s="193"/>
      <c r="AC257" s="193"/>
    </row>
    <row r="258" spans="26:29" x14ac:dyDescent="0.2">
      <c r="Z258" s="193"/>
      <c r="AA258" s="193"/>
      <c r="AB258" s="193"/>
      <c r="AC258" s="193"/>
    </row>
    <row r="259" spans="26:29" x14ac:dyDescent="0.2">
      <c r="Z259" s="193"/>
      <c r="AA259" s="193"/>
      <c r="AB259" s="193"/>
      <c r="AC259" s="193"/>
    </row>
    <row r="260" spans="26:29" x14ac:dyDescent="0.2">
      <c r="Z260" s="193"/>
      <c r="AA260" s="193"/>
      <c r="AB260" s="193"/>
      <c r="AC260" s="193"/>
    </row>
    <row r="261" spans="26:29" x14ac:dyDescent="0.2">
      <c r="Z261" s="193"/>
      <c r="AA261" s="193"/>
      <c r="AB261" s="193"/>
      <c r="AC261" s="193"/>
    </row>
    <row r="262" spans="26:29" x14ac:dyDescent="0.2">
      <c r="Z262" s="193"/>
      <c r="AA262" s="193"/>
      <c r="AB262" s="193"/>
      <c r="AC262" s="193"/>
    </row>
    <row r="263" spans="26:29" x14ac:dyDescent="0.2">
      <c r="Z263" s="193"/>
      <c r="AA263" s="193"/>
      <c r="AB263" s="193"/>
      <c r="AC263" s="193"/>
    </row>
    <row r="264" spans="26:29" x14ac:dyDescent="0.2">
      <c r="Z264" s="193"/>
      <c r="AA264" s="193"/>
      <c r="AB264" s="193"/>
      <c r="AC264" s="193"/>
    </row>
    <row r="265" spans="26:29" x14ac:dyDescent="0.2">
      <c r="Z265" s="193"/>
      <c r="AA265" s="193"/>
      <c r="AB265" s="193"/>
      <c r="AC265" s="193"/>
    </row>
    <row r="266" spans="26:29" x14ac:dyDescent="0.2">
      <c r="Z266" s="193"/>
      <c r="AA266" s="193"/>
      <c r="AB266" s="193"/>
      <c r="AC266" s="193"/>
    </row>
    <row r="267" spans="26:29" x14ac:dyDescent="0.2">
      <c r="Z267" s="193"/>
      <c r="AA267" s="193"/>
      <c r="AB267" s="193"/>
      <c r="AC267" s="193"/>
    </row>
    <row r="268" spans="26:29" x14ac:dyDescent="0.2">
      <c r="Z268" s="193"/>
      <c r="AA268" s="193"/>
      <c r="AB268" s="193"/>
      <c r="AC268" s="193"/>
    </row>
    <row r="269" spans="26:29" x14ac:dyDescent="0.2">
      <c r="Z269" s="193"/>
      <c r="AA269" s="193"/>
      <c r="AB269" s="193"/>
      <c r="AC269" s="193"/>
    </row>
    <row r="270" spans="26:29" x14ac:dyDescent="0.2">
      <c r="Z270" s="193"/>
      <c r="AA270" s="193"/>
      <c r="AB270" s="193"/>
      <c r="AC270" s="193"/>
    </row>
    <row r="271" spans="26:29" x14ac:dyDescent="0.2">
      <c r="Z271" s="193"/>
      <c r="AA271" s="193"/>
      <c r="AB271" s="193"/>
      <c r="AC271" s="193"/>
    </row>
    <row r="272" spans="26:29" x14ac:dyDescent="0.2">
      <c r="Z272" s="193"/>
      <c r="AA272" s="193"/>
      <c r="AB272" s="193"/>
      <c r="AC272" s="193"/>
    </row>
    <row r="273" spans="26:29" x14ac:dyDescent="0.2">
      <c r="Z273" s="193"/>
      <c r="AA273" s="193"/>
      <c r="AB273" s="193"/>
      <c r="AC273" s="193"/>
    </row>
    <row r="274" spans="26:29" x14ac:dyDescent="0.2">
      <c r="Z274" s="193"/>
      <c r="AA274" s="193"/>
      <c r="AB274" s="193"/>
      <c r="AC274" s="193"/>
    </row>
    <row r="275" spans="26:29" x14ac:dyDescent="0.2">
      <c r="Z275" s="193"/>
      <c r="AA275" s="193"/>
      <c r="AB275" s="193"/>
      <c r="AC275" s="193"/>
    </row>
    <row r="276" spans="26:29" x14ac:dyDescent="0.2">
      <c r="Z276" s="193"/>
      <c r="AA276" s="193"/>
      <c r="AB276" s="193"/>
      <c r="AC276" s="193"/>
    </row>
    <row r="277" spans="26:29" x14ac:dyDescent="0.2">
      <c r="Z277" s="193"/>
      <c r="AA277" s="193"/>
      <c r="AB277" s="193"/>
      <c r="AC277" s="193"/>
    </row>
    <row r="278" spans="26:29" x14ac:dyDescent="0.2">
      <c r="Z278" s="193"/>
      <c r="AA278" s="193"/>
      <c r="AB278" s="193"/>
      <c r="AC278" s="193"/>
    </row>
    <row r="279" spans="26:29" x14ac:dyDescent="0.2">
      <c r="Z279" s="193"/>
      <c r="AA279" s="193"/>
      <c r="AB279" s="193"/>
      <c r="AC279" s="193"/>
    </row>
    <row r="280" spans="26:29" x14ac:dyDescent="0.2">
      <c r="Z280" s="193"/>
      <c r="AA280" s="193"/>
      <c r="AB280" s="193"/>
      <c r="AC280" s="193"/>
    </row>
    <row r="281" spans="26:29" x14ac:dyDescent="0.2">
      <c r="Z281" s="193"/>
      <c r="AA281" s="193"/>
      <c r="AB281" s="193"/>
      <c r="AC281" s="193"/>
    </row>
    <row r="282" spans="26:29" x14ac:dyDescent="0.2">
      <c r="Z282" s="193"/>
      <c r="AA282" s="193"/>
      <c r="AB282" s="193"/>
      <c r="AC282" s="193"/>
    </row>
    <row r="283" spans="26:29" x14ac:dyDescent="0.2">
      <c r="Z283" s="193"/>
      <c r="AA283" s="193"/>
      <c r="AB283" s="193"/>
      <c r="AC283" s="193"/>
    </row>
    <row r="284" spans="26:29" x14ac:dyDescent="0.2">
      <c r="Z284" s="193"/>
      <c r="AA284" s="193"/>
      <c r="AB284" s="193"/>
      <c r="AC284" s="193"/>
    </row>
    <row r="285" spans="26:29" x14ac:dyDescent="0.2">
      <c r="Z285" s="193"/>
      <c r="AA285" s="193"/>
      <c r="AB285" s="193"/>
      <c r="AC285" s="193"/>
    </row>
  </sheetData>
  <autoFilter ref="C124:L164" xr:uid="{00000000-0009-0000-0000-000006000000}"/>
  <mergeCells count="13">
    <mergeCell ref="AA2:AB2"/>
    <mergeCell ref="E117:H117"/>
    <mergeCell ref="M2:Z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202"/>
  <sheetViews>
    <sheetView showGridLines="0" topLeftCell="A117" workbookViewId="0">
      <selection activeCell="M128" sqref="M12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106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117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795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ROUND(K121,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ROUND((SUM(BE121:BE130)),  2)</f>
        <v>0</v>
      </c>
      <c r="G37" s="28"/>
      <c r="H37" s="28"/>
      <c r="I37" s="104">
        <v>0.21</v>
      </c>
      <c r="J37" s="28"/>
      <c r="K37" s="101">
        <f>ROUND(((SUM(BE121:BE130))*I37),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ROUND((SUM(BF121:BF130)),  2)</f>
        <v>0</v>
      </c>
      <c r="G38" s="28"/>
      <c r="H38" s="28"/>
      <c r="I38" s="104">
        <v>0.15</v>
      </c>
      <c r="J38" s="28"/>
      <c r="K38" s="101">
        <f>ROUND(((SUM(BF121:BF130))*I38),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ROUND((SUM(BG121:BG130)),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ROUND((SUM(BH121:BH130)),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ROUND((SUM(BI121:BI130)),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29" si="2">IFERROR(IF(FIND("
nezpůsobilé",$F68)&gt;1,$K67,0),"")</f>
        <v/>
      </c>
      <c r="AB67" s="198" t="str">
        <f t="shared" ref="AB67:AB129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117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01.06 - Následná péče o výsadby - 1 rok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>Q121</f>
        <v>0</v>
      </c>
      <c r="J98" s="67">
        <f>R121</f>
        <v>0</v>
      </c>
      <c r="K98" s="67">
        <f>K121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796</v>
      </c>
      <c r="E99" s="118"/>
      <c r="F99" s="118"/>
      <c r="G99" s="118"/>
      <c r="H99" s="118"/>
      <c r="I99" s="119">
        <f>Q122</f>
        <v>0</v>
      </c>
      <c r="J99" s="119">
        <f>R122</f>
        <v>0</v>
      </c>
      <c r="K99" s="119">
        <f>K122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2" customFormat="1" ht="21.75" customHeight="1" x14ac:dyDescent="0.2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38"/>
      <c r="S100" s="28"/>
      <c r="T100" s="28"/>
      <c r="U100" s="28"/>
      <c r="V100" s="28"/>
      <c r="W100" s="28"/>
      <c r="X100" s="28"/>
      <c r="Y100" s="28"/>
      <c r="Z100" s="28"/>
      <c r="AA100" s="197" t="str">
        <f t="shared" si="2"/>
        <v/>
      </c>
      <c r="AB100" s="198" t="str">
        <f t="shared" si="3"/>
        <v/>
      </c>
      <c r="AC100" s="28"/>
      <c r="AD100" s="28"/>
      <c r="AE100" s="28"/>
    </row>
    <row r="101" spans="1:47" s="2" customFormat="1" ht="6.95" customHeight="1" x14ac:dyDescent="0.2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38"/>
      <c r="S101" s="28"/>
      <c r="T101" s="28"/>
      <c r="U101" s="28"/>
      <c r="V101" s="28"/>
      <c r="W101" s="28"/>
      <c r="X101" s="28"/>
      <c r="Y101" s="28"/>
      <c r="Z101" s="28"/>
      <c r="AA101" s="197" t="str">
        <f t="shared" si="2"/>
        <v/>
      </c>
      <c r="AB101" s="198" t="str">
        <f t="shared" si="3"/>
        <v/>
      </c>
      <c r="AC101" s="28"/>
      <c r="AD101" s="28"/>
      <c r="AE101" s="28"/>
    </row>
    <row r="102" spans="1:47" x14ac:dyDescent="0.2">
      <c r="AA102" s="197" t="str">
        <f t="shared" si="2"/>
        <v/>
      </c>
      <c r="AB102" s="198" t="str">
        <f t="shared" si="3"/>
        <v/>
      </c>
    </row>
    <row r="103" spans="1:47" x14ac:dyDescent="0.2">
      <c r="AA103" s="197" t="str">
        <f t="shared" si="2"/>
        <v/>
      </c>
      <c r="AB103" s="198" t="str">
        <f t="shared" si="3"/>
        <v/>
      </c>
    </row>
    <row r="104" spans="1:47" x14ac:dyDescent="0.2">
      <c r="AA104" s="197" t="str">
        <f t="shared" si="2"/>
        <v/>
      </c>
      <c r="AB104" s="198" t="str">
        <f t="shared" si="3"/>
        <v/>
      </c>
    </row>
    <row r="105" spans="1:47" s="2" customFormat="1" ht="6.95" customHeight="1" x14ac:dyDescent="0.2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38"/>
      <c r="S105" s="28"/>
      <c r="T105" s="28"/>
      <c r="U105" s="28"/>
      <c r="V105" s="28"/>
      <c r="W105" s="28"/>
      <c r="X105" s="28"/>
      <c r="Y105" s="28"/>
      <c r="Z105" s="28"/>
      <c r="AA105" s="197" t="str">
        <f t="shared" si="2"/>
        <v/>
      </c>
      <c r="AB105" s="198" t="str">
        <f t="shared" si="3"/>
        <v/>
      </c>
      <c r="AC105" s="28"/>
      <c r="AD105" s="28"/>
      <c r="AE105" s="28"/>
    </row>
    <row r="106" spans="1:47" s="2" customFormat="1" ht="24.95" customHeight="1" x14ac:dyDescent="0.2">
      <c r="A106" s="28"/>
      <c r="B106" s="29"/>
      <c r="C106" s="20" t="s">
        <v>133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197" t="str">
        <f t="shared" si="2"/>
        <v/>
      </c>
      <c r="AB106" s="198" t="str">
        <f t="shared" si="3"/>
        <v/>
      </c>
      <c r="AC106" s="28"/>
      <c r="AD106" s="28"/>
      <c r="AE106" s="28"/>
    </row>
    <row r="107" spans="1:47" s="2" customFormat="1" ht="6.95" customHeight="1" x14ac:dyDescent="0.2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197" t="str">
        <f t="shared" si="2"/>
        <v/>
      </c>
      <c r="AB107" s="198" t="str">
        <f t="shared" si="3"/>
        <v/>
      </c>
      <c r="AC107" s="28"/>
      <c r="AD107" s="28"/>
      <c r="AE107" s="28"/>
    </row>
    <row r="108" spans="1:47" s="2" customFormat="1" ht="12" customHeight="1" x14ac:dyDescent="0.2">
      <c r="A108" s="28"/>
      <c r="B108" s="29"/>
      <c r="C108" s="25" t="s">
        <v>15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16.5" customHeight="1" x14ac:dyDescent="0.2">
      <c r="A109" s="28"/>
      <c r="B109" s="29"/>
      <c r="C109" s="28"/>
      <c r="D109" s="28"/>
      <c r="E109" s="329" t="str">
        <f>E7</f>
        <v>Revitalizace vybraných prostor v obci Stříbrná</v>
      </c>
      <c r="F109" s="330"/>
      <c r="G109" s="330"/>
      <c r="H109" s="330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1" customFormat="1" ht="12" customHeight="1" x14ac:dyDescent="0.2">
      <c r="B110" s="19"/>
      <c r="C110" s="25" t="s">
        <v>116</v>
      </c>
      <c r="M110" s="19"/>
      <c r="AA110" s="197" t="str">
        <f t="shared" si="2"/>
        <v/>
      </c>
      <c r="AB110" s="198" t="str">
        <f t="shared" si="3"/>
        <v/>
      </c>
    </row>
    <row r="111" spans="1:47" s="2" customFormat="1" ht="16.5" customHeight="1" x14ac:dyDescent="0.2">
      <c r="A111" s="28"/>
      <c r="B111" s="29"/>
      <c r="C111" s="28"/>
      <c r="D111" s="28"/>
      <c r="E111" s="329" t="s">
        <v>117</v>
      </c>
      <c r="F111" s="328"/>
      <c r="G111" s="328"/>
      <c r="H111" s="3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2" customHeight="1" x14ac:dyDescent="0.2">
      <c r="A112" s="28"/>
      <c r="B112" s="29"/>
      <c r="C112" s="25" t="s">
        <v>118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2" customFormat="1" ht="16.5" customHeight="1" x14ac:dyDescent="0.2">
      <c r="A113" s="28"/>
      <c r="B113" s="29"/>
      <c r="C113" s="28"/>
      <c r="D113" s="28"/>
      <c r="E113" s="292" t="str">
        <f>E11</f>
        <v>SO 01.06 - Následná péče o výsadby - 1 rok</v>
      </c>
      <c r="F113" s="328"/>
      <c r="G113" s="328"/>
      <c r="H113" s="328"/>
      <c r="I113" s="28"/>
      <c r="J113" s="28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197" t="str">
        <f t="shared" si="2"/>
        <v/>
      </c>
      <c r="AB113" s="198" t="str">
        <f t="shared" si="3"/>
        <v/>
      </c>
      <c r="AC113" s="28"/>
      <c r="AD113" s="28"/>
      <c r="AE113" s="28"/>
    </row>
    <row r="114" spans="1:65" s="2" customFormat="1" ht="6.95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19</v>
      </c>
      <c r="D115" s="28"/>
      <c r="E115" s="28"/>
      <c r="F115" s="23" t="str">
        <f>F14</f>
        <v>Stříbrná</v>
      </c>
      <c r="G115" s="28"/>
      <c r="H115" s="28"/>
      <c r="I115" s="25" t="s">
        <v>21</v>
      </c>
      <c r="J115" s="51" t="str">
        <f>IF(J14="","",J14)</f>
        <v>23. 4. 2021</v>
      </c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6.9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15.2" customHeight="1" x14ac:dyDescent="0.2">
      <c r="A117" s="28"/>
      <c r="B117" s="29"/>
      <c r="C117" s="25" t="s">
        <v>23</v>
      </c>
      <c r="D117" s="28"/>
      <c r="E117" s="28"/>
      <c r="F117" s="23" t="str">
        <f>E17</f>
        <v>Obec Stříbrná</v>
      </c>
      <c r="G117" s="28"/>
      <c r="H117" s="28"/>
      <c r="I117" s="25" t="s">
        <v>30</v>
      </c>
      <c r="J117" s="26" t="str">
        <f>E23</f>
        <v>Ing. Vladimír Dufek</v>
      </c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15.2" customHeight="1" x14ac:dyDescent="0.2">
      <c r="A118" s="28"/>
      <c r="B118" s="29"/>
      <c r="C118" s="25" t="s">
        <v>28</v>
      </c>
      <c r="D118" s="28"/>
      <c r="E118" s="28"/>
      <c r="F118" s="23" t="str">
        <f>IF(E20="","",E20)</f>
        <v xml:space="preserve"> </v>
      </c>
      <c r="G118" s="28"/>
      <c r="H118" s="28"/>
      <c r="I118" s="25" t="s">
        <v>33</v>
      </c>
      <c r="J118" s="26" t="str">
        <f>E26</f>
        <v xml:space="preserve"> 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10.3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11" customFormat="1" ht="29.25" customHeight="1" x14ac:dyDescent="0.2">
      <c r="A120" s="124"/>
      <c r="B120" s="125"/>
      <c r="C120" s="126" t="s">
        <v>134</v>
      </c>
      <c r="D120" s="127" t="s">
        <v>60</v>
      </c>
      <c r="E120" s="127" t="s">
        <v>56</v>
      </c>
      <c r="F120" s="127" t="s">
        <v>57</v>
      </c>
      <c r="G120" s="127" t="s">
        <v>135</v>
      </c>
      <c r="H120" s="127" t="s">
        <v>136</v>
      </c>
      <c r="I120" s="127" t="s">
        <v>137</v>
      </c>
      <c r="J120" s="127" t="s">
        <v>138</v>
      </c>
      <c r="K120" s="127" t="s">
        <v>126</v>
      </c>
      <c r="L120" s="128" t="s">
        <v>139</v>
      </c>
      <c r="M120" s="129"/>
      <c r="N120" s="58" t="s">
        <v>1</v>
      </c>
      <c r="O120" s="59" t="s">
        <v>39</v>
      </c>
      <c r="P120" s="59" t="s">
        <v>140</v>
      </c>
      <c r="Q120" s="59" t="s">
        <v>141</v>
      </c>
      <c r="R120" s="59" t="s">
        <v>142</v>
      </c>
      <c r="S120" s="59" t="s">
        <v>143</v>
      </c>
      <c r="T120" s="59" t="s">
        <v>144</v>
      </c>
      <c r="U120" s="59" t="s">
        <v>145</v>
      </c>
      <c r="V120" s="59" t="s">
        <v>146</v>
      </c>
      <c r="W120" s="59" t="s">
        <v>147</v>
      </c>
      <c r="X120" s="60" t="s">
        <v>148</v>
      </c>
      <c r="Y120" s="124"/>
      <c r="Z120" s="124"/>
      <c r="AA120" s="197" t="str">
        <f t="shared" si="2"/>
        <v/>
      </c>
      <c r="AB120" s="198" t="str">
        <f t="shared" si="3"/>
        <v/>
      </c>
      <c r="AC120" s="124"/>
      <c r="AD120" s="124"/>
      <c r="AE120" s="124"/>
    </row>
    <row r="121" spans="1:65" s="2" customFormat="1" ht="22.9" customHeight="1" x14ac:dyDescent="0.25">
      <c r="A121" s="28"/>
      <c r="B121" s="29"/>
      <c r="C121" s="65" t="s">
        <v>149</v>
      </c>
      <c r="D121" s="28"/>
      <c r="E121" s="28"/>
      <c r="F121" s="28"/>
      <c r="G121" s="28"/>
      <c r="H121" s="28"/>
      <c r="I121" s="28"/>
      <c r="J121" s="28"/>
      <c r="K121" s="130">
        <f>BK121</f>
        <v>0</v>
      </c>
      <c r="L121" s="28"/>
      <c r="M121" s="29"/>
      <c r="N121" s="61"/>
      <c r="O121" s="52"/>
      <c r="P121" s="62"/>
      <c r="Q121" s="131">
        <f>Q122</f>
        <v>0</v>
      </c>
      <c r="R121" s="131">
        <f>R122</f>
        <v>0</v>
      </c>
      <c r="S121" s="62"/>
      <c r="T121" s="132">
        <f>T122</f>
        <v>0</v>
      </c>
      <c r="U121" s="62"/>
      <c r="V121" s="132">
        <f>V122</f>
        <v>0</v>
      </c>
      <c r="W121" s="62"/>
      <c r="X121" s="133">
        <f>X122</f>
        <v>0</v>
      </c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  <c r="AT121" s="16" t="s">
        <v>76</v>
      </c>
      <c r="AU121" s="16" t="s">
        <v>128</v>
      </c>
      <c r="BK121" s="134">
        <f>BK122</f>
        <v>0</v>
      </c>
    </row>
    <row r="122" spans="1:65" s="12" customFormat="1" ht="25.9" customHeight="1" x14ac:dyDescent="0.2">
      <c r="B122" s="135"/>
      <c r="D122" s="136" t="s">
        <v>76</v>
      </c>
      <c r="E122" s="137" t="s">
        <v>797</v>
      </c>
      <c r="F122" s="137" t="s">
        <v>798</v>
      </c>
      <c r="K122" s="138">
        <f>BK122</f>
        <v>0</v>
      </c>
      <c r="M122" s="135"/>
      <c r="N122" s="139"/>
      <c r="O122" s="140"/>
      <c r="P122" s="140"/>
      <c r="Q122" s="141">
        <f>SUM(Q123:Q130)</f>
        <v>0</v>
      </c>
      <c r="R122" s="141">
        <f>SUM(R123:R130)</f>
        <v>0</v>
      </c>
      <c r="S122" s="140"/>
      <c r="T122" s="142">
        <f>SUM(T123:T130)</f>
        <v>0</v>
      </c>
      <c r="U122" s="140"/>
      <c r="V122" s="142">
        <f>SUM(V123:V130)</f>
        <v>0</v>
      </c>
      <c r="W122" s="140"/>
      <c r="X122" s="143">
        <f>SUM(X123:X130)</f>
        <v>0</v>
      </c>
      <c r="AA122" s="197" t="str">
        <f t="shared" si="2"/>
        <v/>
      </c>
      <c r="AB122" s="198" t="str">
        <f t="shared" si="3"/>
        <v/>
      </c>
      <c r="AR122" s="136" t="s">
        <v>84</v>
      </c>
      <c r="AT122" s="144" t="s">
        <v>76</v>
      </c>
      <c r="AU122" s="144" t="s">
        <v>77</v>
      </c>
      <c r="AY122" s="136" t="s">
        <v>152</v>
      </c>
      <c r="BK122" s="145">
        <f>SUM(BK123:BK130)</f>
        <v>0</v>
      </c>
    </row>
    <row r="123" spans="1:65" s="2" customFormat="1" ht="16.5" customHeight="1" x14ac:dyDescent="0.2">
      <c r="A123" s="28"/>
      <c r="B123" s="148"/>
      <c r="C123" s="149" t="s">
        <v>84</v>
      </c>
      <c r="D123" s="149" t="s">
        <v>154</v>
      </c>
      <c r="E123" s="150" t="s">
        <v>271</v>
      </c>
      <c r="F123" s="151" t="s">
        <v>799</v>
      </c>
      <c r="G123" s="152" t="s">
        <v>157</v>
      </c>
      <c r="H123" s="153">
        <v>16</v>
      </c>
      <c r="I123" s="154">
        <v>0</v>
      </c>
      <c r="J123" s="284">
        <v>0</v>
      </c>
      <c r="K123" s="154">
        <f>ROUND(P123*H123,2)</f>
        <v>0</v>
      </c>
      <c r="L123" s="151" t="s">
        <v>1</v>
      </c>
      <c r="M123" s="29"/>
      <c r="N123" s="155" t="s">
        <v>1</v>
      </c>
      <c r="O123" s="156" t="s">
        <v>40</v>
      </c>
      <c r="P123" s="157">
        <f>I123+J123</f>
        <v>0</v>
      </c>
      <c r="Q123" s="157">
        <f>ROUND(I123*H123,2)</f>
        <v>0</v>
      </c>
      <c r="R123" s="157">
        <f>ROUND(J123*H123,2)</f>
        <v>0</v>
      </c>
      <c r="S123" s="158">
        <v>0</v>
      </c>
      <c r="T123" s="158">
        <f>S123*H123</f>
        <v>0</v>
      </c>
      <c r="U123" s="158">
        <v>0</v>
      </c>
      <c r="V123" s="158">
        <f>U123*H123</f>
        <v>0</v>
      </c>
      <c r="W123" s="158">
        <v>0</v>
      </c>
      <c r="X123" s="159">
        <f>W123*H123</f>
        <v>0</v>
      </c>
      <c r="Y123" s="28"/>
      <c r="Z123" s="28"/>
      <c r="AA123" s="197" t="str">
        <f t="shared" si="2"/>
        <v/>
      </c>
      <c r="AB123" s="198">
        <f t="shared" si="3"/>
        <v>0</v>
      </c>
      <c r="AC123" s="28"/>
      <c r="AD123" s="28"/>
      <c r="AE123" s="28"/>
      <c r="AR123" s="160" t="s">
        <v>159</v>
      </c>
      <c r="AT123" s="160" t="s">
        <v>154</v>
      </c>
      <c r="AU123" s="160" t="s">
        <v>84</v>
      </c>
      <c r="AY123" s="16" t="s">
        <v>152</v>
      </c>
      <c r="BE123" s="161">
        <f>IF(O123="základní",K123,0)</f>
        <v>0</v>
      </c>
      <c r="BF123" s="161">
        <f>IF(O123="snížená",K123,0)</f>
        <v>0</v>
      </c>
      <c r="BG123" s="161">
        <f>IF(O123="zákl. přenesená",K123,0)</f>
        <v>0</v>
      </c>
      <c r="BH123" s="161">
        <f>IF(O123="sníž. přenesená",K123,0)</f>
        <v>0</v>
      </c>
      <c r="BI123" s="161">
        <f>IF(O123="nulová",K123,0)</f>
        <v>0</v>
      </c>
      <c r="BJ123" s="16" t="s">
        <v>84</v>
      </c>
      <c r="BK123" s="161">
        <f>ROUND(P123*H123,2)</f>
        <v>0</v>
      </c>
      <c r="BL123" s="16" t="s">
        <v>159</v>
      </c>
      <c r="BM123" s="160" t="s">
        <v>800</v>
      </c>
    </row>
    <row r="124" spans="1:65" s="2" customFormat="1" ht="48.75" x14ac:dyDescent="0.2">
      <c r="A124" s="28"/>
      <c r="B124" s="29"/>
      <c r="C124" s="28"/>
      <c r="D124" s="162" t="s">
        <v>161</v>
      </c>
      <c r="E124" s="28"/>
      <c r="F124" s="163" t="s">
        <v>801</v>
      </c>
      <c r="G124" s="28"/>
      <c r="H124" s="28"/>
      <c r="I124" s="28"/>
      <c r="J124" s="28"/>
      <c r="K124" s="28"/>
      <c r="L124" s="28"/>
      <c r="M124" s="29"/>
      <c r="N124" s="164"/>
      <c r="O124" s="165"/>
      <c r="P124" s="54"/>
      <c r="Q124" s="54"/>
      <c r="R124" s="54"/>
      <c r="S124" s="54"/>
      <c r="T124" s="54"/>
      <c r="U124" s="54"/>
      <c r="V124" s="54"/>
      <c r="W124" s="54"/>
      <c r="X124" s="55"/>
      <c r="Y124" s="28"/>
      <c r="Z124" s="28"/>
      <c r="AA124" s="197" t="str">
        <f t="shared" si="2"/>
        <v/>
      </c>
      <c r="AB124" s="198" t="str">
        <f t="shared" si="3"/>
        <v/>
      </c>
      <c r="AC124" s="28"/>
      <c r="AD124" s="28"/>
      <c r="AE124" s="28"/>
      <c r="AT124" s="16" t="s">
        <v>161</v>
      </c>
      <c r="AU124" s="16" t="s">
        <v>84</v>
      </c>
    </row>
    <row r="125" spans="1:65" s="2" customFormat="1" ht="16.5" customHeight="1" x14ac:dyDescent="0.2">
      <c r="A125" s="28"/>
      <c r="B125" s="148"/>
      <c r="C125" s="149" t="s">
        <v>86</v>
      </c>
      <c r="D125" s="149" t="s">
        <v>154</v>
      </c>
      <c r="E125" s="150" t="s">
        <v>271</v>
      </c>
      <c r="F125" s="151" t="s">
        <v>799</v>
      </c>
      <c r="G125" s="152" t="s">
        <v>157</v>
      </c>
      <c r="H125" s="153">
        <v>9</v>
      </c>
      <c r="I125" s="154">
        <v>0</v>
      </c>
      <c r="J125" s="284">
        <v>0</v>
      </c>
      <c r="K125" s="154">
        <f>ROUND(P125*H125,2)</f>
        <v>0</v>
      </c>
      <c r="L125" s="151" t="s">
        <v>1</v>
      </c>
      <c r="M125" s="29"/>
      <c r="N125" s="155" t="s">
        <v>1</v>
      </c>
      <c r="O125" s="156" t="s">
        <v>40</v>
      </c>
      <c r="P125" s="157">
        <f>I125+J125</f>
        <v>0</v>
      </c>
      <c r="Q125" s="157">
        <f>ROUND(I125*H125,2)</f>
        <v>0</v>
      </c>
      <c r="R125" s="157">
        <f>ROUND(J125*H125,2)</f>
        <v>0</v>
      </c>
      <c r="S125" s="158">
        <v>0</v>
      </c>
      <c r="T125" s="158">
        <f>S125*H125</f>
        <v>0</v>
      </c>
      <c r="U125" s="158">
        <v>0</v>
      </c>
      <c r="V125" s="158">
        <f>U125*H125</f>
        <v>0</v>
      </c>
      <c r="W125" s="158">
        <v>0</v>
      </c>
      <c r="X125" s="159">
        <f>W125*H125</f>
        <v>0</v>
      </c>
      <c r="Y125" s="28"/>
      <c r="Z125" s="28"/>
      <c r="AA125" s="197">
        <f t="shared" si="2"/>
        <v>0</v>
      </c>
      <c r="AB125" s="198" t="str">
        <f t="shared" si="3"/>
        <v/>
      </c>
      <c r="AC125" s="28"/>
      <c r="AD125" s="28"/>
      <c r="AE125" s="28"/>
      <c r="AR125" s="160" t="s">
        <v>159</v>
      </c>
      <c r="AT125" s="160" t="s">
        <v>154</v>
      </c>
      <c r="AU125" s="160" t="s">
        <v>84</v>
      </c>
      <c r="AY125" s="16" t="s">
        <v>152</v>
      </c>
      <c r="BE125" s="161">
        <f>IF(O125="základní",K125,0)</f>
        <v>0</v>
      </c>
      <c r="BF125" s="161">
        <f>IF(O125="snížená",K125,0)</f>
        <v>0</v>
      </c>
      <c r="BG125" s="161">
        <f>IF(O125="zákl. přenesená",K125,0)</f>
        <v>0</v>
      </c>
      <c r="BH125" s="161">
        <f>IF(O125="sníž. přenesená",K125,0)</f>
        <v>0</v>
      </c>
      <c r="BI125" s="161">
        <f>IF(O125="nulová",K125,0)</f>
        <v>0</v>
      </c>
      <c r="BJ125" s="16" t="s">
        <v>84</v>
      </c>
      <c r="BK125" s="161">
        <f>ROUND(P125*H125,2)</f>
        <v>0</v>
      </c>
      <c r="BL125" s="16" t="s">
        <v>159</v>
      </c>
      <c r="BM125" s="160" t="s">
        <v>802</v>
      </c>
    </row>
    <row r="126" spans="1:65" s="2" customFormat="1" ht="48.75" x14ac:dyDescent="0.2">
      <c r="A126" s="28"/>
      <c r="B126" s="29"/>
      <c r="C126" s="28"/>
      <c r="D126" s="162" t="s">
        <v>161</v>
      </c>
      <c r="E126" s="28"/>
      <c r="F126" s="163" t="s">
        <v>803</v>
      </c>
      <c r="G126" s="28"/>
      <c r="H126" s="28"/>
      <c r="I126" s="28"/>
      <c r="J126" s="28"/>
      <c r="K126" s="28"/>
      <c r="L126" s="28"/>
      <c r="M126" s="29"/>
      <c r="N126" s="164"/>
      <c r="O126" s="165"/>
      <c r="P126" s="54"/>
      <c r="Q126" s="54"/>
      <c r="R126" s="54"/>
      <c r="S126" s="54"/>
      <c r="T126" s="54"/>
      <c r="U126" s="54"/>
      <c r="V126" s="54"/>
      <c r="W126" s="54"/>
      <c r="X126" s="55"/>
      <c r="Y126" s="28"/>
      <c r="Z126" s="28"/>
      <c r="AA126" s="197" t="str">
        <f t="shared" si="2"/>
        <v/>
      </c>
      <c r="AB126" s="198" t="str">
        <f t="shared" si="3"/>
        <v/>
      </c>
      <c r="AC126" s="28"/>
      <c r="AD126" s="28"/>
      <c r="AE126" s="28"/>
      <c r="AT126" s="16" t="s">
        <v>161</v>
      </c>
      <c r="AU126" s="16" t="s">
        <v>84</v>
      </c>
    </row>
    <row r="127" spans="1:65" s="2" customFormat="1" ht="21.75" customHeight="1" x14ac:dyDescent="0.2">
      <c r="A127" s="28"/>
      <c r="B127" s="148"/>
      <c r="C127" s="149" t="s">
        <v>165</v>
      </c>
      <c r="D127" s="149" t="s">
        <v>154</v>
      </c>
      <c r="E127" s="150" t="s">
        <v>804</v>
      </c>
      <c r="F127" s="151" t="s">
        <v>805</v>
      </c>
      <c r="G127" s="152" t="s">
        <v>258</v>
      </c>
      <c r="H127" s="153">
        <v>289</v>
      </c>
      <c r="I127" s="154">
        <v>0</v>
      </c>
      <c r="J127" s="284">
        <v>0</v>
      </c>
      <c r="K127" s="154">
        <f>ROUND(P127*H127,2)</f>
        <v>0</v>
      </c>
      <c r="L127" s="151" t="s">
        <v>1</v>
      </c>
      <c r="M127" s="29"/>
      <c r="N127" s="155" t="s">
        <v>1</v>
      </c>
      <c r="O127" s="156" t="s">
        <v>40</v>
      </c>
      <c r="P127" s="157">
        <f>I127+J127</f>
        <v>0</v>
      </c>
      <c r="Q127" s="157">
        <f>ROUND(I127*H127,2)</f>
        <v>0</v>
      </c>
      <c r="R127" s="157">
        <f>ROUND(J127*H127,2)</f>
        <v>0</v>
      </c>
      <c r="S127" s="158">
        <v>0</v>
      </c>
      <c r="T127" s="158">
        <f>S127*H127</f>
        <v>0</v>
      </c>
      <c r="U127" s="158">
        <v>0</v>
      </c>
      <c r="V127" s="158">
        <f>U127*H127</f>
        <v>0</v>
      </c>
      <c r="W127" s="158">
        <v>0</v>
      </c>
      <c r="X127" s="159">
        <f>W127*H127</f>
        <v>0</v>
      </c>
      <c r="Y127" s="28"/>
      <c r="Z127" s="28"/>
      <c r="AA127" s="197" t="str">
        <f t="shared" si="2"/>
        <v/>
      </c>
      <c r="AB127" s="198">
        <f t="shared" si="3"/>
        <v>0</v>
      </c>
      <c r="AC127" s="28"/>
      <c r="AD127" s="28"/>
      <c r="AE127" s="28"/>
      <c r="AR127" s="160" t="s">
        <v>159</v>
      </c>
      <c r="AT127" s="160" t="s">
        <v>154</v>
      </c>
      <c r="AU127" s="160" t="s">
        <v>84</v>
      </c>
      <c r="AY127" s="16" t="s">
        <v>152</v>
      </c>
      <c r="BE127" s="161">
        <f>IF(O127="základní",K127,0)</f>
        <v>0</v>
      </c>
      <c r="BF127" s="161">
        <f>IF(O127="snížená",K127,0)</f>
        <v>0</v>
      </c>
      <c r="BG127" s="161">
        <f>IF(O127="zákl. přenesená",K127,0)</f>
        <v>0</v>
      </c>
      <c r="BH127" s="161">
        <f>IF(O127="sníž. přenesená",K127,0)</f>
        <v>0</v>
      </c>
      <c r="BI127" s="161">
        <f>IF(O127="nulová",K127,0)</f>
        <v>0</v>
      </c>
      <c r="BJ127" s="16" t="s">
        <v>84</v>
      </c>
      <c r="BK127" s="161">
        <f>ROUND(P127*H127,2)</f>
        <v>0</v>
      </c>
      <c r="BL127" s="16" t="s">
        <v>159</v>
      </c>
      <c r="BM127" s="160" t="s">
        <v>806</v>
      </c>
    </row>
    <row r="128" spans="1:65" s="2" customFormat="1" ht="58.5" x14ac:dyDescent="0.2">
      <c r="A128" s="28"/>
      <c r="B128" s="29"/>
      <c r="C128" s="28"/>
      <c r="D128" s="162" t="s">
        <v>161</v>
      </c>
      <c r="E128" s="28"/>
      <c r="F128" s="163" t="s">
        <v>807</v>
      </c>
      <c r="G128" s="28"/>
      <c r="H128" s="28"/>
      <c r="I128" s="28"/>
      <c r="J128" s="28"/>
      <c r="K128" s="28"/>
      <c r="L128" s="28"/>
      <c r="M128" s="29"/>
      <c r="N128" s="164"/>
      <c r="O128" s="16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197" t="str">
        <f t="shared" si="2"/>
        <v/>
      </c>
      <c r="AB128" s="198" t="str">
        <f t="shared" si="3"/>
        <v/>
      </c>
      <c r="AC128" s="28"/>
      <c r="AD128" s="28"/>
      <c r="AE128" s="28"/>
      <c r="AT128" s="16" t="s">
        <v>161</v>
      </c>
      <c r="AU128" s="16" t="s">
        <v>84</v>
      </c>
    </row>
    <row r="129" spans="1:65" s="2" customFormat="1" ht="21.75" customHeight="1" thickBot="1" x14ac:dyDescent="0.25">
      <c r="A129" s="28"/>
      <c r="B129" s="148"/>
      <c r="C129" s="149" t="s">
        <v>159</v>
      </c>
      <c r="D129" s="149" t="s">
        <v>154</v>
      </c>
      <c r="E129" s="150" t="s">
        <v>804</v>
      </c>
      <c r="F129" s="151" t="s">
        <v>805</v>
      </c>
      <c r="G129" s="152" t="s">
        <v>258</v>
      </c>
      <c r="H129" s="153">
        <v>574</v>
      </c>
      <c r="I129" s="154">
        <v>0</v>
      </c>
      <c r="J129" s="284">
        <v>0</v>
      </c>
      <c r="K129" s="154">
        <f>ROUND(P129*H129,2)</f>
        <v>0</v>
      </c>
      <c r="L129" s="151" t="s">
        <v>1</v>
      </c>
      <c r="M129" s="29"/>
      <c r="N129" s="155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0</v>
      </c>
      <c r="T129" s="158">
        <f>S129*H129</f>
        <v>0</v>
      </c>
      <c r="U129" s="158">
        <v>0</v>
      </c>
      <c r="V129" s="158">
        <f>U129*H129</f>
        <v>0</v>
      </c>
      <c r="W129" s="158">
        <v>0</v>
      </c>
      <c r="X129" s="159">
        <f>W129*H129</f>
        <v>0</v>
      </c>
      <c r="Y129" s="28"/>
      <c r="Z129" s="28"/>
      <c r="AA129" s="197">
        <f t="shared" si="2"/>
        <v>0</v>
      </c>
      <c r="AB129" s="198" t="str">
        <f t="shared" si="3"/>
        <v/>
      </c>
      <c r="AC129" s="28"/>
      <c r="AD129" s="28"/>
      <c r="AE129" s="28"/>
      <c r="AR129" s="160" t="s">
        <v>159</v>
      </c>
      <c r="AT129" s="160" t="s">
        <v>154</v>
      </c>
      <c r="AU129" s="160" t="s">
        <v>84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808</v>
      </c>
    </row>
    <row r="130" spans="1:65" s="2" customFormat="1" ht="58.5" x14ac:dyDescent="0.2">
      <c r="A130" s="28"/>
      <c r="B130" s="29"/>
      <c r="C130" s="28"/>
      <c r="D130" s="162" t="s">
        <v>161</v>
      </c>
      <c r="E130" s="28"/>
      <c r="F130" s="163" t="s">
        <v>809</v>
      </c>
      <c r="G130" s="28"/>
      <c r="H130" s="28"/>
      <c r="I130" s="28"/>
      <c r="J130" s="28"/>
      <c r="K130" s="28"/>
      <c r="L130" s="28"/>
      <c r="M130" s="29"/>
      <c r="N130" s="189"/>
      <c r="O130" s="190"/>
      <c r="P130" s="191"/>
      <c r="Q130" s="191"/>
      <c r="R130" s="191"/>
      <c r="S130" s="191"/>
      <c r="T130" s="191"/>
      <c r="U130" s="191"/>
      <c r="V130" s="191"/>
      <c r="W130" s="191"/>
      <c r="X130" s="192"/>
      <c r="Y130" s="28"/>
      <c r="Z130" s="28"/>
      <c r="AA130" s="201">
        <f>SUM(AA3:AA129)</f>
        <v>0</v>
      </c>
      <c r="AB130" s="202">
        <f>SUM(AB3:AB129)</f>
        <v>0</v>
      </c>
      <c r="AC130" s="28"/>
      <c r="AD130" s="28"/>
      <c r="AE130" s="28"/>
      <c r="AT130" s="16" t="s">
        <v>161</v>
      </c>
      <c r="AU130" s="16" t="s">
        <v>84</v>
      </c>
    </row>
    <row r="131" spans="1:65" s="2" customFormat="1" ht="6.95" customHeight="1" thickBot="1" x14ac:dyDescent="0.25">
      <c r="A131" s="28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29"/>
      <c r="N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03" t="s">
        <v>841</v>
      </c>
      <c r="AB131" s="204" t="s">
        <v>842</v>
      </c>
      <c r="AC131" s="28"/>
      <c r="AD131" s="28"/>
      <c r="AE131" s="28"/>
    </row>
    <row r="132" spans="1:65" x14ac:dyDescent="0.2">
      <c r="AA132" s="193"/>
      <c r="AB132" s="193"/>
      <c r="AC132" s="193"/>
    </row>
    <row r="133" spans="1:65" x14ac:dyDescent="0.2">
      <c r="Z133" s="193"/>
      <c r="AA133" s="193"/>
      <c r="AB133" s="193"/>
      <c r="AC133" s="193"/>
    </row>
    <row r="134" spans="1:65" x14ac:dyDescent="0.2">
      <c r="J134" s="193" t="s">
        <v>839</v>
      </c>
      <c r="K134" s="194">
        <f>AB130</f>
        <v>0</v>
      </c>
      <c r="Z134" s="193"/>
      <c r="AA134" s="193"/>
      <c r="AB134" s="193"/>
      <c r="AC134" s="193"/>
    </row>
    <row r="135" spans="1:65" x14ac:dyDescent="0.2">
      <c r="J135" s="193"/>
      <c r="K135" s="193"/>
      <c r="Z135" s="193"/>
      <c r="AA135" s="193"/>
      <c r="AB135" s="193"/>
      <c r="AC135" s="193"/>
    </row>
    <row r="136" spans="1:65" x14ac:dyDescent="0.2">
      <c r="J136" s="193" t="s">
        <v>838</v>
      </c>
      <c r="K136" s="194">
        <f>AA130</f>
        <v>0</v>
      </c>
      <c r="Z136" s="193"/>
      <c r="AA136" s="193"/>
      <c r="AB136" s="193"/>
      <c r="AC136" s="193"/>
    </row>
    <row r="137" spans="1:65" x14ac:dyDescent="0.2">
      <c r="J137" s="193"/>
      <c r="K137" s="193"/>
      <c r="Z137" s="193"/>
      <c r="AA137" s="193"/>
      <c r="AB137" s="193"/>
      <c r="AC137" s="193"/>
    </row>
    <row r="138" spans="1:65" x14ac:dyDescent="0.2">
      <c r="J138" s="193"/>
      <c r="K138" s="194">
        <f>SUM(K134:K136)</f>
        <v>0</v>
      </c>
      <c r="Z138" s="193"/>
      <c r="AA138" s="193"/>
      <c r="AB138" s="193"/>
      <c r="AC138" s="193"/>
    </row>
    <row r="139" spans="1:65" x14ac:dyDescent="0.2">
      <c r="Z139" s="193"/>
      <c r="AA139" s="193"/>
      <c r="AB139" s="193"/>
      <c r="AC139" s="193"/>
    </row>
    <row r="140" spans="1:65" x14ac:dyDescent="0.2">
      <c r="Z140" s="193"/>
      <c r="AA140" s="193"/>
      <c r="AB140" s="193"/>
      <c r="AC140" s="193"/>
    </row>
    <row r="141" spans="1:65" x14ac:dyDescent="0.2">
      <c r="Z141" s="193"/>
      <c r="AA141" s="193"/>
      <c r="AB141" s="193"/>
      <c r="AC141" s="193"/>
    </row>
    <row r="142" spans="1:65" x14ac:dyDescent="0.2">
      <c r="Z142" s="193"/>
      <c r="AA142" s="193"/>
      <c r="AB142" s="193"/>
      <c r="AC142" s="193"/>
    </row>
    <row r="143" spans="1:65" x14ac:dyDescent="0.2">
      <c r="Z143" s="193"/>
      <c r="AA143" s="193"/>
      <c r="AB143" s="193"/>
      <c r="AC143" s="193"/>
    </row>
    <row r="144" spans="1:65" x14ac:dyDescent="0.2">
      <c r="Z144" s="193"/>
      <c r="AA144" s="193"/>
      <c r="AB144" s="193"/>
      <c r="AC144" s="193"/>
    </row>
    <row r="145" spans="26:29" x14ac:dyDescent="0.2">
      <c r="Z145" s="193"/>
      <c r="AA145" s="193"/>
      <c r="AB145" s="193"/>
      <c r="AC145" s="193"/>
    </row>
    <row r="146" spans="26:29" x14ac:dyDescent="0.2">
      <c r="Z146" s="193"/>
      <c r="AA146" s="193"/>
      <c r="AB146" s="193"/>
      <c r="AC146" s="193"/>
    </row>
    <row r="147" spans="26:29" x14ac:dyDescent="0.2">
      <c r="Z147" s="193"/>
      <c r="AA147" s="193"/>
      <c r="AB147" s="193"/>
      <c r="AC147" s="193"/>
    </row>
    <row r="148" spans="26:29" x14ac:dyDescent="0.2">
      <c r="Z148" s="193"/>
      <c r="AA148" s="193"/>
      <c r="AB148" s="193"/>
      <c r="AC148" s="193"/>
    </row>
    <row r="149" spans="26:29" x14ac:dyDescent="0.2">
      <c r="Z149" s="193"/>
      <c r="AA149" s="193"/>
      <c r="AB149" s="193"/>
      <c r="AC149" s="193"/>
    </row>
    <row r="150" spans="26:29" x14ac:dyDescent="0.2">
      <c r="Z150" s="193"/>
      <c r="AA150" s="193"/>
      <c r="AB150" s="193"/>
      <c r="AC150" s="193"/>
    </row>
    <row r="151" spans="26:29" x14ac:dyDescent="0.2">
      <c r="Z151" s="193"/>
      <c r="AA151" s="193"/>
      <c r="AB151" s="193"/>
      <c r="AC151" s="193"/>
    </row>
    <row r="152" spans="26:29" x14ac:dyDescent="0.2">
      <c r="Z152" s="193"/>
      <c r="AA152" s="193"/>
      <c r="AB152" s="193"/>
      <c r="AC152" s="193"/>
    </row>
    <row r="153" spans="26:29" x14ac:dyDescent="0.2">
      <c r="Z153" s="193"/>
      <c r="AA153" s="193"/>
      <c r="AB153" s="193"/>
      <c r="AC153" s="193"/>
    </row>
    <row r="154" spans="26:29" x14ac:dyDescent="0.2">
      <c r="Z154" s="193"/>
      <c r="AA154" s="193"/>
      <c r="AB154" s="193"/>
      <c r="AC154" s="193"/>
    </row>
    <row r="155" spans="26:29" x14ac:dyDescent="0.2">
      <c r="Z155" s="193"/>
      <c r="AA155" s="193"/>
      <c r="AB155" s="193"/>
      <c r="AC155" s="193"/>
    </row>
    <row r="156" spans="26:29" x14ac:dyDescent="0.2">
      <c r="Z156" s="193"/>
      <c r="AA156" s="193"/>
      <c r="AB156" s="193"/>
      <c r="AC156" s="193"/>
    </row>
    <row r="157" spans="26:29" x14ac:dyDescent="0.2">
      <c r="Z157" s="193"/>
      <c r="AA157" s="193"/>
      <c r="AB157" s="193"/>
      <c r="AC157" s="193"/>
    </row>
    <row r="158" spans="26:29" x14ac:dyDescent="0.2">
      <c r="Z158" s="193"/>
      <c r="AA158" s="193"/>
      <c r="AB158" s="193"/>
      <c r="AC158" s="193"/>
    </row>
    <row r="159" spans="26:29" x14ac:dyDescent="0.2">
      <c r="Z159" s="193"/>
      <c r="AA159" s="193"/>
      <c r="AB159" s="193"/>
      <c r="AC159" s="193"/>
    </row>
    <row r="160" spans="26:29" x14ac:dyDescent="0.2">
      <c r="Z160" s="193"/>
      <c r="AA160" s="193"/>
      <c r="AB160" s="193"/>
      <c r="AC160" s="193"/>
    </row>
    <row r="161" spans="26:29" x14ac:dyDescent="0.2">
      <c r="Z161" s="193"/>
      <c r="AA161" s="193"/>
      <c r="AB161" s="193"/>
      <c r="AC161" s="193"/>
    </row>
    <row r="162" spans="26:29" x14ac:dyDescent="0.2">
      <c r="Z162" s="193"/>
      <c r="AA162" s="193"/>
      <c r="AB162" s="193"/>
      <c r="AC162" s="193"/>
    </row>
    <row r="163" spans="26:29" x14ac:dyDescent="0.2">
      <c r="Z163" s="193"/>
      <c r="AA163" s="193"/>
      <c r="AB163" s="193"/>
      <c r="AC163" s="193"/>
    </row>
    <row r="164" spans="26:29" x14ac:dyDescent="0.2">
      <c r="Z164" s="193"/>
      <c r="AA164" s="193"/>
      <c r="AB164" s="193"/>
      <c r="AC164" s="193"/>
    </row>
    <row r="165" spans="26:29" x14ac:dyDescent="0.2">
      <c r="Z165" s="193"/>
      <c r="AA165" s="193"/>
      <c r="AB165" s="193"/>
      <c r="AC165" s="193"/>
    </row>
    <row r="166" spans="26:29" x14ac:dyDescent="0.2">
      <c r="Z166" s="193"/>
      <c r="AA166" s="193"/>
      <c r="AB166" s="193"/>
      <c r="AC166" s="193"/>
    </row>
    <row r="167" spans="26:29" x14ac:dyDescent="0.2">
      <c r="Z167" s="193"/>
      <c r="AA167" s="193"/>
      <c r="AB167" s="193"/>
      <c r="AC167" s="193"/>
    </row>
    <row r="168" spans="26:29" x14ac:dyDescent="0.2">
      <c r="Z168" s="193"/>
      <c r="AA168" s="193"/>
      <c r="AB168" s="193"/>
      <c r="AC168" s="193"/>
    </row>
    <row r="169" spans="26:29" x14ac:dyDescent="0.2">
      <c r="Z169" s="193"/>
      <c r="AA169" s="193"/>
      <c r="AB169" s="193"/>
      <c r="AC169" s="193"/>
    </row>
    <row r="170" spans="26:29" x14ac:dyDescent="0.2">
      <c r="Z170" s="193"/>
      <c r="AA170" s="193"/>
      <c r="AB170" s="193"/>
      <c r="AC170" s="193"/>
    </row>
    <row r="171" spans="26:29" x14ac:dyDescent="0.2">
      <c r="Z171" s="193"/>
      <c r="AA171" s="193"/>
      <c r="AB171" s="193"/>
      <c r="AC171" s="193"/>
    </row>
    <row r="172" spans="26:29" x14ac:dyDescent="0.2">
      <c r="Z172" s="193"/>
      <c r="AA172" s="193"/>
      <c r="AB172" s="193"/>
      <c r="AC172" s="193"/>
    </row>
    <row r="173" spans="26:29" x14ac:dyDescent="0.2">
      <c r="Z173" s="193"/>
      <c r="AA173" s="193"/>
      <c r="AB173" s="193"/>
      <c r="AC173" s="193"/>
    </row>
    <row r="174" spans="26:29" x14ac:dyDescent="0.2">
      <c r="Z174" s="193"/>
      <c r="AA174" s="193"/>
      <c r="AB174" s="193"/>
      <c r="AC174" s="193"/>
    </row>
    <row r="175" spans="26:29" x14ac:dyDescent="0.2">
      <c r="Z175" s="193"/>
      <c r="AA175" s="193"/>
      <c r="AB175" s="193"/>
      <c r="AC175" s="193"/>
    </row>
    <row r="176" spans="26:29" x14ac:dyDescent="0.2">
      <c r="Z176" s="193"/>
      <c r="AA176" s="193"/>
      <c r="AB176" s="193"/>
      <c r="AC176" s="193"/>
    </row>
    <row r="177" spans="26:29" x14ac:dyDescent="0.2">
      <c r="Z177" s="193"/>
      <c r="AA177" s="193"/>
      <c r="AB177" s="193"/>
      <c r="AC177" s="193"/>
    </row>
    <row r="178" spans="26:29" x14ac:dyDescent="0.2">
      <c r="Z178" s="193"/>
      <c r="AA178" s="193"/>
      <c r="AB178" s="193"/>
      <c r="AC178" s="193"/>
    </row>
    <row r="179" spans="26:29" x14ac:dyDescent="0.2">
      <c r="Z179" s="193"/>
      <c r="AA179" s="193"/>
      <c r="AB179" s="193"/>
      <c r="AC179" s="193"/>
    </row>
    <row r="180" spans="26:29" x14ac:dyDescent="0.2">
      <c r="Z180" s="193"/>
      <c r="AA180" s="193"/>
      <c r="AB180" s="193"/>
      <c r="AC180" s="193"/>
    </row>
    <row r="181" spans="26:29" x14ac:dyDescent="0.2">
      <c r="Z181" s="193"/>
      <c r="AA181" s="193"/>
      <c r="AB181" s="193"/>
      <c r="AC181" s="193"/>
    </row>
    <row r="182" spans="26:29" x14ac:dyDescent="0.2">
      <c r="Z182" s="193"/>
      <c r="AA182" s="193"/>
      <c r="AB182" s="193"/>
      <c r="AC182" s="193"/>
    </row>
    <row r="183" spans="26:29" x14ac:dyDescent="0.2">
      <c r="Z183" s="193"/>
      <c r="AA183" s="193"/>
      <c r="AB183" s="193"/>
      <c r="AC183" s="193"/>
    </row>
    <row r="184" spans="26:29" x14ac:dyDescent="0.2">
      <c r="Z184" s="193"/>
      <c r="AA184" s="193"/>
      <c r="AB184" s="193"/>
      <c r="AC184" s="193"/>
    </row>
    <row r="185" spans="26:29" x14ac:dyDescent="0.2">
      <c r="Z185" s="193"/>
      <c r="AA185" s="193"/>
      <c r="AB185" s="193"/>
      <c r="AC185" s="193"/>
    </row>
    <row r="186" spans="26:29" x14ac:dyDescent="0.2">
      <c r="Z186" s="193"/>
      <c r="AA186" s="193"/>
      <c r="AB186" s="193"/>
      <c r="AC186" s="193"/>
    </row>
    <row r="187" spans="26:29" x14ac:dyDescent="0.2">
      <c r="Z187" s="193"/>
      <c r="AA187" s="193"/>
      <c r="AB187" s="193"/>
      <c r="AC187" s="193"/>
    </row>
    <row r="188" spans="26:29" x14ac:dyDescent="0.2">
      <c r="Z188" s="193"/>
      <c r="AA188" s="193"/>
      <c r="AB188" s="193"/>
      <c r="AC188" s="193"/>
    </row>
    <row r="189" spans="26:29" x14ac:dyDescent="0.2">
      <c r="Z189" s="193"/>
      <c r="AA189" s="193"/>
      <c r="AB189" s="193"/>
      <c r="AC189" s="193"/>
    </row>
    <row r="190" spans="26:29" x14ac:dyDescent="0.2">
      <c r="Z190" s="193"/>
      <c r="AA190" s="193"/>
      <c r="AB190" s="193"/>
      <c r="AC190" s="193"/>
    </row>
    <row r="191" spans="26:29" x14ac:dyDescent="0.2">
      <c r="Z191" s="193"/>
      <c r="AA191" s="193"/>
      <c r="AB191" s="193"/>
      <c r="AC191" s="193"/>
    </row>
    <row r="192" spans="26:29" x14ac:dyDescent="0.2">
      <c r="Z192" s="193"/>
      <c r="AA192" s="193"/>
      <c r="AB192" s="193"/>
      <c r="AC192" s="193"/>
    </row>
    <row r="193" spans="26:29" x14ac:dyDescent="0.2">
      <c r="Z193" s="193"/>
      <c r="AA193" s="193"/>
      <c r="AB193" s="193"/>
      <c r="AC193" s="193"/>
    </row>
    <row r="194" spans="26:29" x14ac:dyDescent="0.2">
      <c r="Z194" s="193"/>
      <c r="AA194" s="193"/>
      <c r="AB194" s="193"/>
      <c r="AC194" s="193"/>
    </row>
    <row r="195" spans="26:29" x14ac:dyDescent="0.2">
      <c r="Z195" s="193"/>
      <c r="AA195" s="193"/>
      <c r="AB195" s="193"/>
      <c r="AC195" s="193"/>
    </row>
    <row r="196" spans="26:29" x14ac:dyDescent="0.2">
      <c r="Z196" s="193"/>
      <c r="AA196" s="193"/>
      <c r="AB196" s="193"/>
      <c r="AC196" s="193"/>
    </row>
    <row r="197" spans="26:29" x14ac:dyDescent="0.2">
      <c r="Z197" s="193"/>
      <c r="AA197" s="193"/>
      <c r="AB197" s="193"/>
      <c r="AC197" s="193"/>
    </row>
    <row r="198" spans="26:29" x14ac:dyDescent="0.2">
      <c r="Z198" s="193"/>
      <c r="AA198" s="193"/>
      <c r="AB198" s="193"/>
      <c r="AC198" s="193"/>
    </row>
    <row r="199" spans="26:29" x14ac:dyDescent="0.2">
      <c r="Z199" s="193"/>
      <c r="AA199" s="193"/>
      <c r="AB199" s="193"/>
      <c r="AC199" s="193"/>
    </row>
    <row r="200" spans="26:29" x14ac:dyDescent="0.2">
      <c r="Z200" s="193"/>
      <c r="AA200" s="193"/>
      <c r="AB200" s="193"/>
      <c r="AC200" s="193"/>
    </row>
    <row r="201" spans="26:29" x14ac:dyDescent="0.2">
      <c r="Z201" s="193"/>
      <c r="AA201" s="193"/>
      <c r="AB201" s="193"/>
      <c r="AC201" s="193"/>
    </row>
    <row r="202" spans="26:29" x14ac:dyDescent="0.2">
      <c r="Z202" s="193"/>
      <c r="AA202" s="193"/>
      <c r="AB202" s="193"/>
      <c r="AC202" s="193"/>
    </row>
  </sheetData>
  <autoFilter ref="C120:L130" xr:uid="{00000000-0009-0000-0000-000007000000}"/>
  <mergeCells count="13">
    <mergeCell ref="AA2:AB2"/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72"/>
  <sheetViews>
    <sheetView showGridLines="0" topLeftCell="A139" workbookViewId="0">
      <selection activeCell="M172" sqref="M17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thickBot="1" x14ac:dyDescent="0.25">
      <c r="M2" s="309" t="s">
        <v>6</v>
      </c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327" t="s">
        <v>840</v>
      </c>
      <c r="AB2" s="327"/>
      <c r="AT2" s="16" t="s">
        <v>112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A3" s="195" t="str">
        <f t="shared" ref="AA3:AA66" si="0">IFERROR(IF(FIND("
nezpůsobilé",$F4)&gt;1,$K3,0),"")</f>
        <v/>
      </c>
      <c r="AB3" s="196" t="str">
        <f t="shared" ref="AB3:AB66" si="1">IFERROR(IF(FIND("
způsobilé",$F4)&gt;1,$K3,0),"")</f>
        <v/>
      </c>
      <c r="AT3" s="16" t="s">
        <v>86</v>
      </c>
    </row>
    <row r="4" spans="1:46" s="1" customFormat="1" ht="24.95" customHeight="1" x14ac:dyDescent="0.2">
      <c r="B4" s="19"/>
      <c r="D4" s="20" t="s">
        <v>115</v>
      </c>
      <c r="M4" s="19"/>
      <c r="N4" s="97" t="s">
        <v>11</v>
      </c>
      <c r="AA4" s="197" t="str">
        <f t="shared" si="0"/>
        <v/>
      </c>
      <c r="AB4" s="198" t="str">
        <f t="shared" si="1"/>
        <v/>
      </c>
      <c r="AT4" s="16" t="s">
        <v>3</v>
      </c>
    </row>
    <row r="5" spans="1:46" s="1" customFormat="1" ht="6.95" customHeight="1" x14ac:dyDescent="0.2">
      <c r="B5" s="19"/>
      <c r="M5" s="19"/>
      <c r="AA5" s="197" t="str">
        <f t="shared" si="0"/>
        <v/>
      </c>
      <c r="AB5" s="198" t="str">
        <f t="shared" si="1"/>
        <v/>
      </c>
    </row>
    <row r="6" spans="1:46" s="1" customFormat="1" ht="12" customHeight="1" x14ac:dyDescent="0.2">
      <c r="B6" s="19"/>
      <c r="D6" s="25" t="s">
        <v>15</v>
      </c>
      <c r="M6" s="19"/>
      <c r="AA6" s="197" t="str">
        <f t="shared" si="0"/>
        <v/>
      </c>
      <c r="AB6" s="198" t="str">
        <f t="shared" si="1"/>
        <v/>
      </c>
    </row>
    <row r="7" spans="1:46" s="1" customFormat="1" ht="16.5" customHeight="1" x14ac:dyDescent="0.2">
      <c r="B7" s="19"/>
      <c r="E7" s="329" t="str">
        <f>'Rekapitulace stavby'!K6</f>
        <v>Revitalizace vybraných prostor v obci Stříbrná</v>
      </c>
      <c r="F7" s="330"/>
      <c r="G7" s="330"/>
      <c r="H7" s="330"/>
      <c r="M7" s="19"/>
      <c r="AA7" s="197" t="str">
        <f t="shared" si="0"/>
        <v/>
      </c>
      <c r="AB7" s="198" t="str">
        <f t="shared" si="1"/>
        <v/>
      </c>
    </row>
    <row r="8" spans="1:46" s="1" customFormat="1" ht="12" customHeight="1" x14ac:dyDescent="0.2">
      <c r="B8" s="19"/>
      <c r="D8" s="25" t="s">
        <v>116</v>
      </c>
      <c r="M8" s="19"/>
      <c r="AA8" s="197" t="str">
        <f t="shared" si="0"/>
        <v/>
      </c>
      <c r="AB8" s="198" t="str">
        <f t="shared" si="1"/>
        <v/>
      </c>
    </row>
    <row r="9" spans="1:46" s="2" customFormat="1" ht="16.5" customHeight="1" x14ac:dyDescent="0.2">
      <c r="A9" s="28"/>
      <c r="B9" s="29"/>
      <c r="C9" s="28"/>
      <c r="D9" s="28"/>
      <c r="E9" s="329" t="s">
        <v>810</v>
      </c>
      <c r="F9" s="328"/>
      <c r="G9" s="328"/>
      <c r="H9" s="328"/>
      <c r="I9" s="28"/>
      <c r="J9" s="28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197" t="str">
        <f t="shared" si="0"/>
        <v/>
      </c>
      <c r="AB9" s="198" t="str">
        <f t="shared" si="1"/>
        <v/>
      </c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5" t="s">
        <v>118</v>
      </c>
      <c r="E10" s="28"/>
      <c r="F10" s="28"/>
      <c r="G10" s="28"/>
      <c r="H10" s="28"/>
      <c r="I10" s="28"/>
      <c r="J10" s="28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197" t="str">
        <f t="shared" si="0"/>
        <v/>
      </c>
      <c r="AB10" s="198" t="str">
        <f t="shared" si="1"/>
        <v/>
      </c>
      <c r="AC10" s="28"/>
      <c r="AD10" s="28"/>
      <c r="AE10" s="28"/>
    </row>
    <row r="11" spans="1:46" s="2" customFormat="1" ht="16.5" customHeight="1" x14ac:dyDescent="0.2">
      <c r="A11" s="28"/>
      <c r="B11" s="29"/>
      <c r="C11" s="28"/>
      <c r="D11" s="28"/>
      <c r="E11" s="292" t="s">
        <v>811</v>
      </c>
      <c r="F11" s="328"/>
      <c r="G11" s="328"/>
      <c r="H11" s="328"/>
      <c r="I11" s="28"/>
      <c r="J11" s="28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197" t="str">
        <f t="shared" si="0"/>
        <v/>
      </c>
      <c r="AB11" s="198" t="str">
        <f t="shared" si="1"/>
        <v/>
      </c>
      <c r="AC11" s="28"/>
      <c r="AD11" s="28"/>
      <c r="AE11" s="28"/>
    </row>
    <row r="12" spans="1:46" s="2" customFormat="1" x14ac:dyDescent="0.2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197" t="str">
        <f t="shared" si="0"/>
        <v/>
      </c>
      <c r="AB12" s="198" t="str">
        <f t="shared" si="1"/>
        <v/>
      </c>
      <c r="AC12" s="28"/>
      <c r="AD12" s="28"/>
      <c r="AE12" s="28"/>
    </row>
    <row r="13" spans="1:46" s="2" customFormat="1" ht="12" customHeight="1" x14ac:dyDescent="0.2">
      <c r="A13" s="28"/>
      <c r="B13" s="29"/>
      <c r="C13" s="28"/>
      <c r="D13" s="25" t="s">
        <v>17</v>
      </c>
      <c r="E13" s="28"/>
      <c r="F13" s="23" t="s">
        <v>1</v>
      </c>
      <c r="G13" s="28"/>
      <c r="H13" s="28"/>
      <c r="I13" s="25" t="s">
        <v>18</v>
      </c>
      <c r="J13" s="23" t="s">
        <v>1</v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197" t="str">
        <f t="shared" si="0"/>
        <v/>
      </c>
      <c r="AB13" s="198" t="str">
        <f t="shared" si="1"/>
        <v/>
      </c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19</v>
      </c>
      <c r="E14" s="28"/>
      <c r="F14" s="23" t="s">
        <v>20</v>
      </c>
      <c r="G14" s="28"/>
      <c r="H14" s="28"/>
      <c r="I14" s="25" t="s">
        <v>21</v>
      </c>
      <c r="J14" s="51" t="str">
        <f>'Rekapitulace stavby'!AN8</f>
        <v>23. 4. 2021</v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197" t="str">
        <f t="shared" si="0"/>
        <v/>
      </c>
      <c r="AB14" s="198" t="str">
        <f t="shared" si="1"/>
        <v/>
      </c>
      <c r="AC14" s="28"/>
      <c r="AD14" s="28"/>
      <c r="AE14" s="28"/>
    </row>
    <row r="15" spans="1:46" s="2" customFormat="1" ht="10.9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197" t="str">
        <f t="shared" si="0"/>
        <v/>
      </c>
      <c r="AB15" s="198" t="str">
        <f t="shared" si="1"/>
        <v/>
      </c>
      <c r="AC15" s="28"/>
      <c r="AD15" s="28"/>
      <c r="AE15" s="28"/>
    </row>
    <row r="16" spans="1:46" s="2" customFormat="1" ht="12" customHeight="1" x14ac:dyDescent="0.2">
      <c r="A16" s="28"/>
      <c r="B16" s="29"/>
      <c r="C16" s="28"/>
      <c r="D16" s="25" t="s">
        <v>23</v>
      </c>
      <c r="E16" s="28"/>
      <c r="F16" s="28"/>
      <c r="G16" s="28"/>
      <c r="H16" s="28"/>
      <c r="I16" s="25" t="s">
        <v>24</v>
      </c>
      <c r="J16" s="23" t="s">
        <v>25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197" t="str">
        <f t="shared" si="0"/>
        <v/>
      </c>
      <c r="AB16" s="198" t="str">
        <f t="shared" si="1"/>
        <v/>
      </c>
      <c r="AC16" s="28"/>
      <c r="AD16" s="28"/>
      <c r="AE16" s="28"/>
    </row>
    <row r="17" spans="1:31" s="2" customFormat="1" ht="18" customHeight="1" x14ac:dyDescent="0.2">
      <c r="A17" s="28"/>
      <c r="B17" s="29"/>
      <c r="C17" s="28"/>
      <c r="D17" s="28"/>
      <c r="E17" s="23" t="s">
        <v>26</v>
      </c>
      <c r="F17" s="28"/>
      <c r="G17" s="28"/>
      <c r="H17" s="28"/>
      <c r="I17" s="25" t="s">
        <v>27</v>
      </c>
      <c r="J17" s="23" t="s">
        <v>1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197" t="str">
        <f t="shared" si="0"/>
        <v/>
      </c>
      <c r="AB17" s="198" t="str">
        <f t="shared" si="1"/>
        <v/>
      </c>
      <c r="AC17" s="28"/>
      <c r="AD17" s="28"/>
      <c r="AE17" s="28"/>
    </row>
    <row r="18" spans="1:31" s="2" customFormat="1" ht="6.9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197" t="str">
        <f t="shared" si="0"/>
        <v/>
      </c>
      <c r="AB18" s="198" t="str">
        <f t="shared" si="1"/>
        <v/>
      </c>
      <c r="AC18" s="28"/>
      <c r="AD18" s="28"/>
      <c r="AE18" s="28"/>
    </row>
    <row r="19" spans="1:31" s="2" customFormat="1" ht="12" customHeight="1" x14ac:dyDescent="0.2">
      <c r="A19" s="28"/>
      <c r="B19" s="29"/>
      <c r="C19" s="28"/>
      <c r="D19" s="25" t="s">
        <v>28</v>
      </c>
      <c r="E19" s="28"/>
      <c r="F19" s="28"/>
      <c r="G19" s="28"/>
      <c r="H19" s="28"/>
      <c r="I19" s="25" t="s">
        <v>24</v>
      </c>
      <c r="J19" s="23" t="str">
        <f>'Rekapitulace stavby'!AN13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197" t="str">
        <f t="shared" si="0"/>
        <v/>
      </c>
      <c r="AB19" s="198" t="str">
        <f t="shared" si="1"/>
        <v/>
      </c>
      <c r="AC19" s="28"/>
      <c r="AD19" s="28"/>
      <c r="AE19" s="28"/>
    </row>
    <row r="20" spans="1:31" s="2" customFormat="1" ht="18" customHeight="1" x14ac:dyDescent="0.2">
      <c r="A20" s="28"/>
      <c r="B20" s="29"/>
      <c r="C20" s="28"/>
      <c r="D20" s="28"/>
      <c r="E20" s="295" t="str">
        <f>'Rekapitulace stavby'!E14</f>
        <v xml:space="preserve"> </v>
      </c>
      <c r="F20" s="295"/>
      <c r="G20" s="295"/>
      <c r="H20" s="295"/>
      <c r="I20" s="25" t="s">
        <v>27</v>
      </c>
      <c r="J20" s="23" t="str">
        <f>'Rekapitulace stavby'!AN14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197" t="str">
        <f t="shared" si="0"/>
        <v/>
      </c>
      <c r="AB20" s="198" t="str">
        <f t="shared" si="1"/>
        <v/>
      </c>
      <c r="AC20" s="28"/>
      <c r="AD20" s="28"/>
      <c r="AE20" s="28"/>
    </row>
    <row r="21" spans="1:31" s="2" customFormat="1" ht="6.95" customHeight="1" x14ac:dyDescent="0.2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197" t="str">
        <f t="shared" si="0"/>
        <v/>
      </c>
      <c r="AB21" s="198" t="str">
        <f t="shared" si="1"/>
        <v/>
      </c>
      <c r="AC21" s="28"/>
      <c r="AD21" s="28"/>
      <c r="AE21" s="28"/>
    </row>
    <row r="22" spans="1:31" s="2" customFormat="1" ht="12" customHeight="1" x14ac:dyDescent="0.2">
      <c r="A22" s="28"/>
      <c r="B22" s="29"/>
      <c r="C22" s="28"/>
      <c r="D22" s="25" t="s">
        <v>30</v>
      </c>
      <c r="E22" s="28"/>
      <c r="F22" s="28"/>
      <c r="G22" s="28"/>
      <c r="H22" s="28"/>
      <c r="I22" s="25" t="s">
        <v>24</v>
      </c>
      <c r="J22" s="23" t="s">
        <v>31</v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197" t="str">
        <f t="shared" si="0"/>
        <v/>
      </c>
      <c r="AB22" s="198" t="str">
        <f t="shared" si="1"/>
        <v/>
      </c>
      <c r="AC22" s="28"/>
      <c r="AD22" s="28"/>
      <c r="AE22" s="28"/>
    </row>
    <row r="23" spans="1:31" s="2" customFormat="1" ht="18" customHeight="1" x14ac:dyDescent="0.2">
      <c r="A23" s="28"/>
      <c r="B23" s="29"/>
      <c r="C23" s="28"/>
      <c r="D23" s="28"/>
      <c r="E23" s="23" t="s">
        <v>32</v>
      </c>
      <c r="F23" s="28"/>
      <c r="G23" s="28"/>
      <c r="H23" s="28"/>
      <c r="I23" s="25" t="s">
        <v>27</v>
      </c>
      <c r="J23" s="23" t="s">
        <v>1</v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197" t="str">
        <f t="shared" si="0"/>
        <v/>
      </c>
      <c r="AB23" s="198" t="str">
        <f t="shared" si="1"/>
        <v/>
      </c>
      <c r="AC23" s="28"/>
      <c r="AD23" s="28"/>
      <c r="AE23" s="28"/>
    </row>
    <row r="24" spans="1:31" s="2" customFormat="1" ht="6.95" customHeight="1" x14ac:dyDescent="0.2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197" t="str">
        <f t="shared" si="0"/>
        <v/>
      </c>
      <c r="AB24" s="198" t="str">
        <f t="shared" si="1"/>
        <v/>
      </c>
      <c r="AC24" s="28"/>
      <c r="AD24" s="28"/>
      <c r="AE24" s="28"/>
    </row>
    <row r="25" spans="1:31" s="2" customFormat="1" ht="12" customHeight="1" x14ac:dyDescent="0.2">
      <c r="A25" s="28"/>
      <c r="B25" s="29"/>
      <c r="C25" s="28"/>
      <c r="D25" s="25" t="s">
        <v>33</v>
      </c>
      <c r="E25" s="28"/>
      <c r="F25" s="28"/>
      <c r="G25" s="28"/>
      <c r="H25" s="28"/>
      <c r="I25" s="25" t="s">
        <v>24</v>
      </c>
      <c r="J25" s="23" t="str">
        <f>IF('Rekapitulace stavby'!AN19="","",'Rekapitulace stavby'!AN19)</f>
        <v/>
      </c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197" t="str">
        <f t="shared" si="0"/>
        <v/>
      </c>
      <c r="AB25" s="198" t="str">
        <f t="shared" si="1"/>
        <v/>
      </c>
      <c r="AC25" s="28"/>
      <c r="AD25" s="28"/>
      <c r="AE25" s="28"/>
    </row>
    <row r="26" spans="1:31" s="2" customFormat="1" ht="18" customHeight="1" x14ac:dyDescent="0.2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27</v>
      </c>
      <c r="J26" s="23" t="str">
        <f>IF('Rekapitulace stavby'!AN20="","",'Rekapitulace stavby'!AN20)</f>
        <v/>
      </c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197" t="str">
        <f t="shared" si="0"/>
        <v/>
      </c>
      <c r="AB26" s="198" t="str">
        <f t="shared" si="1"/>
        <v/>
      </c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38"/>
      <c r="S27" s="28"/>
      <c r="T27" s="28"/>
      <c r="U27" s="28"/>
      <c r="V27" s="28"/>
      <c r="W27" s="28"/>
      <c r="X27" s="28"/>
      <c r="Y27" s="28"/>
      <c r="Z27" s="28"/>
      <c r="AA27" s="197" t="str">
        <f t="shared" si="0"/>
        <v/>
      </c>
      <c r="AB27" s="198" t="str">
        <f t="shared" si="1"/>
        <v/>
      </c>
      <c r="AC27" s="28"/>
      <c r="AD27" s="28"/>
      <c r="AE27" s="28"/>
    </row>
    <row r="28" spans="1:31" s="2" customFormat="1" ht="12" customHeight="1" x14ac:dyDescent="0.2">
      <c r="A28" s="28"/>
      <c r="B28" s="29"/>
      <c r="C28" s="28"/>
      <c r="D28" s="25" t="s">
        <v>34</v>
      </c>
      <c r="E28" s="28"/>
      <c r="F28" s="28"/>
      <c r="G28" s="28"/>
      <c r="H28" s="28"/>
      <c r="I28" s="28"/>
      <c r="J28" s="28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197" t="str">
        <f t="shared" si="0"/>
        <v/>
      </c>
      <c r="AB28" s="198" t="str">
        <f t="shared" si="1"/>
        <v/>
      </c>
      <c r="AC28" s="28"/>
      <c r="AD28" s="28"/>
      <c r="AE28" s="28"/>
    </row>
    <row r="29" spans="1:31" s="8" customFormat="1" ht="16.5" customHeight="1" x14ac:dyDescent="0.2">
      <c r="A29" s="98"/>
      <c r="B29" s="99"/>
      <c r="C29" s="98"/>
      <c r="D29" s="98"/>
      <c r="E29" s="298" t="s">
        <v>1</v>
      </c>
      <c r="F29" s="298"/>
      <c r="G29" s="298"/>
      <c r="H29" s="298"/>
      <c r="I29" s="98"/>
      <c r="J29" s="98"/>
      <c r="K29" s="98"/>
      <c r="L29" s="98"/>
      <c r="M29" s="100"/>
      <c r="S29" s="98"/>
      <c r="T29" s="98"/>
      <c r="U29" s="98"/>
      <c r="V29" s="98"/>
      <c r="W29" s="98"/>
      <c r="X29" s="98"/>
      <c r="Y29" s="98"/>
      <c r="Z29" s="98"/>
      <c r="AA29" s="197" t="str">
        <f t="shared" si="0"/>
        <v/>
      </c>
      <c r="AB29" s="198" t="str">
        <f t="shared" si="1"/>
        <v/>
      </c>
      <c r="AC29" s="98"/>
      <c r="AD29" s="98"/>
      <c r="AE29" s="98"/>
    </row>
    <row r="30" spans="1:31" s="2" customFormat="1" ht="6.95" customHeight="1" x14ac:dyDescent="0.2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197" t="str">
        <f t="shared" si="0"/>
        <v/>
      </c>
      <c r="AB30" s="198" t="str">
        <f t="shared" si="1"/>
        <v/>
      </c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62"/>
      <c r="M31" s="38"/>
      <c r="S31" s="28"/>
      <c r="T31" s="28"/>
      <c r="U31" s="28"/>
      <c r="V31" s="28"/>
      <c r="W31" s="28"/>
      <c r="X31" s="28"/>
      <c r="Y31" s="28"/>
      <c r="Z31" s="28"/>
      <c r="AA31" s="197" t="str">
        <f t="shared" si="0"/>
        <v/>
      </c>
      <c r="AB31" s="198" t="str">
        <f t="shared" si="1"/>
        <v/>
      </c>
      <c r="AC31" s="28"/>
      <c r="AD31" s="28"/>
      <c r="AE31" s="28"/>
    </row>
    <row r="32" spans="1:31" s="2" customFormat="1" ht="12.75" x14ac:dyDescent="0.2">
      <c r="A32" s="28"/>
      <c r="B32" s="29"/>
      <c r="C32" s="28"/>
      <c r="D32" s="28"/>
      <c r="E32" s="25" t="s">
        <v>120</v>
      </c>
      <c r="F32" s="28"/>
      <c r="G32" s="28"/>
      <c r="H32" s="28"/>
      <c r="I32" s="28"/>
      <c r="J32" s="28"/>
      <c r="K32" s="101">
        <f>I98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197" t="str">
        <f t="shared" si="0"/>
        <v/>
      </c>
      <c r="AB32" s="198" t="str">
        <f t="shared" si="1"/>
        <v/>
      </c>
      <c r="AC32" s="28"/>
      <c r="AD32" s="28"/>
      <c r="AE32" s="28"/>
    </row>
    <row r="33" spans="1:31" s="2" customFormat="1" ht="12.75" x14ac:dyDescent="0.2">
      <c r="A33" s="28"/>
      <c r="B33" s="29"/>
      <c r="C33" s="28"/>
      <c r="D33" s="28"/>
      <c r="E33" s="25" t="s">
        <v>121</v>
      </c>
      <c r="F33" s="28"/>
      <c r="G33" s="28"/>
      <c r="H33" s="28"/>
      <c r="I33" s="28"/>
      <c r="J33" s="28"/>
      <c r="K33" s="101">
        <f>J98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197" t="str">
        <f t="shared" si="0"/>
        <v/>
      </c>
      <c r="AB33" s="198" t="str">
        <f t="shared" si="1"/>
        <v/>
      </c>
      <c r="AC33" s="28"/>
      <c r="AD33" s="28"/>
      <c r="AE33" s="28"/>
    </row>
    <row r="34" spans="1:31" s="2" customFormat="1" ht="25.35" customHeight="1" x14ac:dyDescent="0.2">
      <c r="A34" s="28"/>
      <c r="B34" s="29"/>
      <c r="C34" s="28"/>
      <c r="D34" s="102" t="s">
        <v>35</v>
      </c>
      <c r="E34" s="28"/>
      <c r="F34" s="28"/>
      <c r="G34" s="28"/>
      <c r="H34" s="28"/>
      <c r="I34" s="28"/>
      <c r="J34" s="28"/>
      <c r="K34" s="67">
        <f>ROUND(K124,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197" t="str">
        <f t="shared" si="0"/>
        <v/>
      </c>
      <c r="AB34" s="198" t="str">
        <f t="shared" si="1"/>
        <v/>
      </c>
      <c r="AC34" s="28"/>
      <c r="AD34" s="28"/>
      <c r="AE34" s="28"/>
    </row>
    <row r="35" spans="1:31" s="2" customFormat="1" ht="6.95" customHeight="1" x14ac:dyDescent="0.2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62"/>
      <c r="M35" s="38"/>
      <c r="S35" s="28"/>
      <c r="T35" s="28"/>
      <c r="U35" s="28"/>
      <c r="V35" s="28"/>
      <c r="W35" s="28"/>
      <c r="X35" s="28"/>
      <c r="Y35" s="28"/>
      <c r="Z35" s="28"/>
      <c r="AA35" s="197" t="str">
        <f t="shared" si="0"/>
        <v/>
      </c>
      <c r="AB35" s="198" t="str">
        <f t="shared" si="1"/>
        <v/>
      </c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8"/>
      <c r="F36" s="32" t="s">
        <v>37</v>
      </c>
      <c r="G36" s="28"/>
      <c r="H36" s="28"/>
      <c r="I36" s="32" t="s">
        <v>36</v>
      </c>
      <c r="J36" s="28"/>
      <c r="K36" s="32" t="s">
        <v>38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197" t="str">
        <f t="shared" si="0"/>
        <v/>
      </c>
      <c r="AB36" s="198" t="str">
        <f t="shared" si="1"/>
        <v/>
      </c>
      <c r="AC36" s="28"/>
      <c r="AD36" s="28"/>
      <c r="AE36" s="28"/>
    </row>
    <row r="37" spans="1:31" s="2" customFormat="1" ht="14.45" customHeight="1" x14ac:dyDescent="0.2">
      <c r="A37" s="28"/>
      <c r="B37" s="29"/>
      <c r="C37" s="28"/>
      <c r="D37" s="103" t="s">
        <v>39</v>
      </c>
      <c r="E37" s="25" t="s">
        <v>40</v>
      </c>
      <c r="F37" s="101">
        <f>ROUND((SUM(BE124:BE164)),  2)</f>
        <v>0</v>
      </c>
      <c r="G37" s="28"/>
      <c r="H37" s="28"/>
      <c r="I37" s="104">
        <v>0.21</v>
      </c>
      <c r="J37" s="28"/>
      <c r="K37" s="101">
        <f>ROUND(((SUM(BE124:BE164))*I37),  2)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197" t="str">
        <f t="shared" si="0"/>
        <v/>
      </c>
      <c r="AB37" s="198" t="str">
        <f t="shared" si="1"/>
        <v/>
      </c>
      <c r="AC37" s="28"/>
      <c r="AD37" s="28"/>
      <c r="AE37" s="28"/>
    </row>
    <row r="38" spans="1:31" s="2" customFormat="1" ht="14.45" customHeight="1" x14ac:dyDescent="0.2">
      <c r="A38" s="28"/>
      <c r="B38" s="29"/>
      <c r="C38" s="28"/>
      <c r="D38" s="28"/>
      <c r="E38" s="25" t="s">
        <v>41</v>
      </c>
      <c r="F38" s="101">
        <f>ROUND((SUM(BF124:BF164)),  2)</f>
        <v>0</v>
      </c>
      <c r="G38" s="28"/>
      <c r="H38" s="28"/>
      <c r="I38" s="104">
        <v>0.15</v>
      </c>
      <c r="J38" s="28"/>
      <c r="K38" s="101">
        <f>ROUND(((SUM(BF124:BF164))*I38),  2)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197" t="str">
        <f t="shared" si="0"/>
        <v/>
      </c>
      <c r="AB38" s="198" t="str">
        <f t="shared" si="1"/>
        <v/>
      </c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5" t="s">
        <v>42</v>
      </c>
      <c r="F39" s="101">
        <f>ROUND((SUM(BG124:BG164)),  2)</f>
        <v>0</v>
      </c>
      <c r="G39" s="28"/>
      <c r="H39" s="28"/>
      <c r="I39" s="104">
        <v>0.21</v>
      </c>
      <c r="J39" s="28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197" t="str">
        <f t="shared" si="0"/>
        <v/>
      </c>
      <c r="AB39" s="198" t="str">
        <f t="shared" si="1"/>
        <v/>
      </c>
      <c r="AC39" s="28"/>
      <c r="AD39" s="28"/>
      <c r="AE39" s="28"/>
    </row>
    <row r="40" spans="1:31" s="2" customFormat="1" ht="14.45" hidden="1" customHeight="1" x14ac:dyDescent="0.2">
      <c r="A40" s="28"/>
      <c r="B40" s="29"/>
      <c r="C40" s="28"/>
      <c r="D40" s="28"/>
      <c r="E40" s="25" t="s">
        <v>43</v>
      </c>
      <c r="F40" s="101">
        <f>ROUND((SUM(BH124:BH164)),  2)</f>
        <v>0</v>
      </c>
      <c r="G40" s="28"/>
      <c r="H40" s="28"/>
      <c r="I40" s="104">
        <v>0.15</v>
      </c>
      <c r="J40" s="28"/>
      <c r="K40" s="101">
        <f>0</f>
        <v>0</v>
      </c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197" t="str">
        <f t="shared" si="0"/>
        <v/>
      </c>
      <c r="AB40" s="198" t="str">
        <f t="shared" si="1"/>
        <v/>
      </c>
      <c r="AC40" s="28"/>
      <c r="AD40" s="28"/>
      <c r="AE40" s="28"/>
    </row>
    <row r="41" spans="1:31" s="2" customFormat="1" ht="14.45" hidden="1" customHeight="1" x14ac:dyDescent="0.2">
      <c r="A41" s="28"/>
      <c r="B41" s="29"/>
      <c r="C41" s="28"/>
      <c r="D41" s="28"/>
      <c r="E41" s="25" t="s">
        <v>44</v>
      </c>
      <c r="F41" s="101">
        <f>ROUND((SUM(BI124:BI164)),  2)</f>
        <v>0</v>
      </c>
      <c r="G41" s="28"/>
      <c r="H41" s="28"/>
      <c r="I41" s="104">
        <v>0</v>
      </c>
      <c r="J41" s="28"/>
      <c r="K41" s="101">
        <f>0</f>
        <v>0</v>
      </c>
      <c r="L41" s="28"/>
      <c r="M41" s="38"/>
      <c r="S41" s="28"/>
      <c r="T41" s="28"/>
      <c r="U41" s="28"/>
      <c r="V41" s="28"/>
      <c r="W41" s="28"/>
      <c r="X41" s="28"/>
      <c r="Y41" s="28"/>
      <c r="Z41" s="28"/>
      <c r="AA41" s="197" t="str">
        <f t="shared" si="0"/>
        <v/>
      </c>
      <c r="AB41" s="198" t="str">
        <f t="shared" si="1"/>
        <v/>
      </c>
      <c r="AC41" s="28"/>
      <c r="AD41" s="28"/>
      <c r="AE41" s="28"/>
    </row>
    <row r="42" spans="1:31" s="2" customFormat="1" ht="6.95" customHeight="1" x14ac:dyDescent="0.2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197" t="str">
        <f t="shared" si="0"/>
        <v/>
      </c>
      <c r="AB42" s="198" t="str">
        <f t="shared" si="1"/>
        <v/>
      </c>
      <c r="AC42" s="28"/>
      <c r="AD42" s="28"/>
      <c r="AE42" s="28"/>
    </row>
    <row r="43" spans="1:31" s="2" customFormat="1" ht="25.35" customHeight="1" x14ac:dyDescent="0.2">
      <c r="A43" s="28"/>
      <c r="B43" s="29"/>
      <c r="C43" s="105"/>
      <c r="D43" s="106" t="s">
        <v>45</v>
      </c>
      <c r="E43" s="56"/>
      <c r="F43" s="56"/>
      <c r="G43" s="107" t="s">
        <v>46</v>
      </c>
      <c r="H43" s="108" t="s">
        <v>47</v>
      </c>
      <c r="I43" s="56"/>
      <c r="J43" s="56"/>
      <c r="K43" s="109">
        <f>SUM(K34:K41)</f>
        <v>0</v>
      </c>
      <c r="L43" s="110"/>
      <c r="M43" s="38"/>
      <c r="S43" s="28"/>
      <c r="T43" s="28"/>
      <c r="U43" s="28"/>
      <c r="V43" s="28"/>
      <c r="W43" s="28"/>
      <c r="X43" s="28"/>
      <c r="Y43" s="28"/>
      <c r="Z43" s="28"/>
      <c r="AA43" s="197" t="str">
        <f t="shared" si="0"/>
        <v/>
      </c>
      <c r="AB43" s="198" t="str">
        <f t="shared" si="1"/>
        <v/>
      </c>
      <c r="AC43" s="28"/>
      <c r="AD43" s="28"/>
      <c r="AE43" s="28"/>
    </row>
    <row r="44" spans="1:31" s="2" customFormat="1" ht="14.45" customHeight="1" x14ac:dyDescent="0.2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8"/>
      <c r="S44" s="28"/>
      <c r="T44" s="28"/>
      <c r="U44" s="28"/>
      <c r="V44" s="28"/>
      <c r="W44" s="28"/>
      <c r="X44" s="28"/>
      <c r="Y44" s="28"/>
      <c r="Z44" s="28"/>
      <c r="AA44" s="197" t="str">
        <f t="shared" si="0"/>
        <v/>
      </c>
      <c r="AB44" s="198" t="str">
        <f t="shared" si="1"/>
        <v/>
      </c>
      <c r="AC44" s="28"/>
      <c r="AD44" s="28"/>
      <c r="AE44" s="28"/>
    </row>
    <row r="45" spans="1:31" s="1" customFormat="1" ht="14.45" customHeight="1" x14ac:dyDescent="0.2">
      <c r="B45" s="19"/>
      <c r="M45" s="19"/>
      <c r="AA45" s="197" t="str">
        <f t="shared" si="0"/>
        <v/>
      </c>
      <c r="AB45" s="198" t="str">
        <f t="shared" si="1"/>
        <v/>
      </c>
    </row>
    <row r="46" spans="1:31" s="1" customFormat="1" ht="14.45" customHeight="1" x14ac:dyDescent="0.2">
      <c r="B46" s="19"/>
      <c r="M46" s="19"/>
      <c r="AA46" s="197" t="str">
        <f t="shared" si="0"/>
        <v/>
      </c>
      <c r="AB46" s="198" t="str">
        <f t="shared" si="1"/>
        <v/>
      </c>
    </row>
    <row r="47" spans="1:31" s="1" customFormat="1" ht="14.45" customHeight="1" x14ac:dyDescent="0.2">
      <c r="B47" s="19"/>
      <c r="M47" s="19"/>
      <c r="AA47" s="197" t="str">
        <f t="shared" si="0"/>
        <v/>
      </c>
      <c r="AB47" s="198" t="str">
        <f t="shared" si="1"/>
        <v/>
      </c>
    </row>
    <row r="48" spans="1:31" s="1" customFormat="1" ht="14.45" customHeight="1" x14ac:dyDescent="0.2">
      <c r="B48" s="19"/>
      <c r="M48" s="19"/>
      <c r="AA48" s="197" t="str">
        <f t="shared" si="0"/>
        <v/>
      </c>
      <c r="AB48" s="198" t="str">
        <f t="shared" si="1"/>
        <v/>
      </c>
    </row>
    <row r="49" spans="1:31" s="1" customFormat="1" ht="14.45" customHeight="1" x14ac:dyDescent="0.2">
      <c r="B49" s="19"/>
      <c r="M49" s="19"/>
      <c r="AA49" s="197" t="str">
        <f t="shared" si="0"/>
        <v/>
      </c>
      <c r="AB49" s="198" t="str">
        <f t="shared" si="1"/>
        <v/>
      </c>
    </row>
    <row r="50" spans="1:31" s="2" customFormat="1" ht="14.45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40"/>
      <c r="M50" s="38"/>
      <c r="AA50" s="197" t="str">
        <f t="shared" si="0"/>
        <v/>
      </c>
      <c r="AB50" s="198" t="str">
        <f t="shared" si="1"/>
        <v/>
      </c>
    </row>
    <row r="51" spans="1:31" x14ac:dyDescent="0.2">
      <c r="B51" s="19"/>
      <c r="M51" s="19"/>
      <c r="AA51" s="197" t="str">
        <f t="shared" si="0"/>
        <v/>
      </c>
      <c r="AB51" s="198" t="str">
        <f t="shared" si="1"/>
        <v/>
      </c>
    </row>
    <row r="52" spans="1:31" x14ac:dyDescent="0.2">
      <c r="B52" s="19"/>
      <c r="M52" s="19"/>
      <c r="AA52" s="197" t="str">
        <f t="shared" si="0"/>
        <v/>
      </c>
      <c r="AB52" s="198" t="str">
        <f t="shared" si="1"/>
        <v/>
      </c>
    </row>
    <row r="53" spans="1:31" x14ac:dyDescent="0.2">
      <c r="B53" s="19"/>
      <c r="M53" s="19"/>
      <c r="AA53" s="197" t="str">
        <f t="shared" si="0"/>
        <v/>
      </c>
      <c r="AB53" s="198" t="str">
        <f t="shared" si="1"/>
        <v/>
      </c>
    </row>
    <row r="54" spans="1:31" x14ac:dyDescent="0.2">
      <c r="B54" s="19"/>
      <c r="M54" s="19"/>
      <c r="AA54" s="197" t="str">
        <f t="shared" si="0"/>
        <v/>
      </c>
      <c r="AB54" s="198" t="str">
        <f t="shared" si="1"/>
        <v/>
      </c>
    </row>
    <row r="55" spans="1:31" x14ac:dyDescent="0.2">
      <c r="B55" s="19"/>
      <c r="M55" s="19"/>
      <c r="AA55" s="197" t="str">
        <f t="shared" si="0"/>
        <v/>
      </c>
      <c r="AB55" s="198" t="str">
        <f t="shared" si="1"/>
        <v/>
      </c>
    </row>
    <row r="56" spans="1:31" x14ac:dyDescent="0.2">
      <c r="B56" s="19"/>
      <c r="M56" s="19"/>
      <c r="AA56" s="197" t="str">
        <f t="shared" si="0"/>
        <v/>
      </c>
      <c r="AB56" s="198" t="str">
        <f t="shared" si="1"/>
        <v/>
      </c>
    </row>
    <row r="57" spans="1:31" x14ac:dyDescent="0.2">
      <c r="B57" s="19"/>
      <c r="M57" s="19"/>
      <c r="AA57" s="197" t="str">
        <f t="shared" si="0"/>
        <v/>
      </c>
      <c r="AB57" s="198" t="str">
        <f t="shared" si="1"/>
        <v/>
      </c>
    </row>
    <row r="58" spans="1:31" x14ac:dyDescent="0.2">
      <c r="B58" s="19"/>
      <c r="M58" s="19"/>
      <c r="AA58" s="197" t="str">
        <f t="shared" si="0"/>
        <v/>
      </c>
      <c r="AB58" s="198" t="str">
        <f t="shared" si="1"/>
        <v/>
      </c>
    </row>
    <row r="59" spans="1:31" x14ac:dyDescent="0.2">
      <c r="B59" s="19"/>
      <c r="M59" s="19"/>
      <c r="AA59" s="197" t="str">
        <f t="shared" si="0"/>
        <v/>
      </c>
      <c r="AB59" s="198" t="str">
        <f t="shared" si="1"/>
        <v/>
      </c>
    </row>
    <row r="60" spans="1:31" x14ac:dyDescent="0.2">
      <c r="B60" s="19"/>
      <c r="M60" s="19"/>
      <c r="AA60" s="197" t="str">
        <f t="shared" si="0"/>
        <v/>
      </c>
      <c r="AB60" s="198" t="str">
        <f t="shared" si="1"/>
        <v/>
      </c>
    </row>
    <row r="61" spans="1:31" s="2" customFormat="1" ht="12.75" x14ac:dyDescent="0.2">
      <c r="A61" s="28"/>
      <c r="B61" s="29"/>
      <c r="C61" s="28"/>
      <c r="D61" s="41" t="s">
        <v>50</v>
      </c>
      <c r="E61" s="31"/>
      <c r="F61" s="111" t="s">
        <v>51</v>
      </c>
      <c r="G61" s="41" t="s">
        <v>50</v>
      </c>
      <c r="H61" s="31"/>
      <c r="I61" s="31"/>
      <c r="J61" s="112" t="s">
        <v>51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197" t="str">
        <f t="shared" si="0"/>
        <v/>
      </c>
      <c r="AB61" s="198" t="str">
        <f t="shared" si="1"/>
        <v/>
      </c>
      <c r="AC61" s="28"/>
      <c r="AD61" s="28"/>
      <c r="AE61" s="28"/>
    </row>
    <row r="62" spans="1:31" x14ac:dyDescent="0.2">
      <c r="B62" s="19"/>
      <c r="M62" s="19"/>
      <c r="AA62" s="197" t="str">
        <f t="shared" si="0"/>
        <v/>
      </c>
      <c r="AB62" s="198" t="str">
        <f t="shared" si="1"/>
        <v/>
      </c>
    </row>
    <row r="63" spans="1:31" x14ac:dyDescent="0.2">
      <c r="B63" s="19"/>
      <c r="M63" s="19"/>
      <c r="AA63" s="197" t="str">
        <f t="shared" si="0"/>
        <v/>
      </c>
      <c r="AB63" s="198" t="str">
        <f t="shared" si="1"/>
        <v/>
      </c>
    </row>
    <row r="64" spans="1:31" x14ac:dyDescent="0.2">
      <c r="B64" s="19"/>
      <c r="M64" s="19"/>
      <c r="AA64" s="197" t="str">
        <f t="shared" si="0"/>
        <v/>
      </c>
      <c r="AB64" s="198" t="str">
        <f t="shared" si="1"/>
        <v/>
      </c>
    </row>
    <row r="65" spans="1:31" s="2" customFormat="1" ht="12.75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197" t="str">
        <f t="shared" si="0"/>
        <v/>
      </c>
      <c r="AB65" s="198" t="str">
        <f t="shared" si="1"/>
        <v/>
      </c>
      <c r="AC65" s="28"/>
      <c r="AD65" s="28"/>
      <c r="AE65" s="28"/>
    </row>
    <row r="66" spans="1:31" x14ac:dyDescent="0.2">
      <c r="B66" s="19"/>
      <c r="M66" s="19"/>
      <c r="AA66" s="197" t="str">
        <f t="shared" si="0"/>
        <v/>
      </c>
      <c r="AB66" s="198" t="str">
        <f t="shared" si="1"/>
        <v/>
      </c>
    </row>
    <row r="67" spans="1:31" x14ac:dyDescent="0.2">
      <c r="B67" s="19"/>
      <c r="M67" s="19"/>
      <c r="AA67" s="197" t="str">
        <f t="shared" ref="AA67:AA130" si="2">IFERROR(IF(FIND("
nezpůsobilé",$F68)&gt;1,$K67,0),"")</f>
        <v/>
      </c>
      <c r="AB67" s="198" t="str">
        <f t="shared" ref="AB67:AB130" si="3">IFERROR(IF(FIND("
způsobilé",$F68)&gt;1,$K67,0),"")</f>
        <v/>
      </c>
    </row>
    <row r="68" spans="1:31" x14ac:dyDescent="0.2">
      <c r="B68" s="19"/>
      <c r="M68" s="19"/>
      <c r="AA68" s="197" t="str">
        <f t="shared" si="2"/>
        <v/>
      </c>
      <c r="AB68" s="198" t="str">
        <f t="shared" si="3"/>
        <v/>
      </c>
    </row>
    <row r="69" spans="1:31" x14ac:dyDescent="0.2">
      <c r="B69" s="19"/>
      <c r="M69" s="19"/>
      <c r="AA69" s="197" t="str">
        <f t="shared" si="2"/>
        <v/>
      </c>
      <c r="AB69" s="198" t="str">
        <f t="shared" si="3"/>
        <v/>
      </c>
    </row>
    <row r="70" spans="1:31" x14ac:dyDescent="0.2">
      <c r="B70" s="19"/>
      <c r="M70" s="19"/>
      <c r="AA70" s="197" t="str">
        <f t="shared" si="2"/>
        <v/>
      </c>
      <c r="AB70" s="198" t="str">
        <f t="shared" si="3"/>
        <v/>
      </c>
    </row>
    <row r="71" spans="1:31" x14ac:dyDescent="0.2">
      <c r="B71" s="19"/>
      <c r="M71" s="19"/>
      <c r="AA71" s="197" t="str">
        <f t="shared" si="2"/>
        <v/>
      </c>
      <c r="AB71" s="198" t="str">
        <f t="shared" si="3"/>
        <v/>
      </c>
    </row>
    <row r="72" spans="1:31" x14ac:dyDescent="0.2">
      <c r="B72" s="19"/>
      <c r="M72" s="19"/>
      <c r="AA72" s="197" t="str">
        <f t="shared" si="2"/>
        <v/>
      </c>
      <c r="AB72" s="198" t="str">
        <f t="shared" si="3"/>
        <v/>
      </c>
    </row>
    <row r="73" spans="1:31" x14ac:dyDescent="0.2">
      <c r="B73" s="19"/>
      <c r="M73" s="19"/>
      <c r="AA73" s="197" t="str">
        <f t="shared" si="2"/>
        <v/>
      </c>
      <c r="AB73" s="198" t="str">
        <f t="shared" si="3"/>
        <v/>
      </c>
    </row>
    <row r="74" spans="1:31" x14ac:dyDescent="0.2">
      <c r="B74" s="19"/>
      <c r="M74" s="19"/>
      <c r="AA74" s="197" t="str">
        <f t="shared" si="2"/>
        <v/>
      </c>
      <c r="AB74" s="198" t="str">
        <f t="shared" si="3"/>
        <v/>
      </c>
    </row>
    <row r="75" spans="1:31" x14ac:dyDescent="0.2">
      <c r="B75" s="19"/>
      <c r="M75" s="19"/>
      <c r="AA75" s="197" t="str">
        <f t="shared" si="2"/>
        <v/>
      </c>
      <c r="AB75" s="198" t="str">
        <f t="shared" si="3"/>
        <v/>
      </c>
    </row>
    <row r="76" spans="1:31" s="2" customFormat="1" ht="12.75" x14ac:dyDescent="0.2">
      <c r="A76" s="28"/>
      <c r="B76" s="29"/>
      <c r="C76" s="28"/>
      <c r="D76" s="41" t="s">
        <v>50</v>
      </c>
      <c r="E76" s="31"/>
      <c r="F76" s="111" t="s">
        <v>51</v>
      </c>
      <c r="G76" s="41" t="s">
        <v>50</v>
      </c>
      <c r="H76" s="31"/>
      <c r="I76" s="31"/>
      <c r="J76" s="112" t="s">
        <v>51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197" t="str">
        <f t="shared" si="2"/>
        <v/>
      </c>
      <c r="AB76" s="198" t="str">
        <f t="shared" si="3"/>
        <v/>
      </c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197" t="str">
        <f t="shared" si="2"/>
        <v/>
      </c>
      <c r="AB77" s="198" t="str">
        <f t="shared" si="3"/>
        <v/>
      </c>
      <c r="AC77" s="28"/>
      <c r="AD77" s="28"/>
      <c r="AE77" s="28"/>
    </row>
    <row r="78" spans="1:31" x14ac:dyDescent="0.2">
      <c r="AA78" s="197" t="str">
        <f t="shared" si="2"/>
        <v/>
      </c>
      <c r="AB78" s="198" t="str">
        <f t="shared" si="3"/>
        <v/>
      </c>
    </row>
    <row r="79" spans="1:31" x14ac:dyDescent="0.2">
      <c r="AA79" s="197" t="str">
        <f t="shared" si="2"/>
        <v/>
      </c>
      <c r="AB79" s="198" t="str">
        <f t="shared" si="3"/>
        <v/>
      </c>
    </row>
    <row r="80" spans="1:31" x14ac:dyDescent="0.2">
      <c r="AA80" s="197" t="str">
        <f t="shared" si="2"/>
        <v/>
      </c>
      <c r="AB80" s="198" t="str">
        <f t="shared" si="3"/>
        <v/>
      </c>
    </row>
    <row r="81" spans="1:3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197" t="str">
        <f t="shared" si="2"/>
        <v/>
      </c>
      <c r="AB81" s="198" t="str">
        <f t="shared" si="3"/>
        <v/>
      </c>
      <c r="AC81" s="28"/>
      <c r="AD81" s="28"/>
      <c r="AE81" s="28"/>
    </row>
    <row r="82" spans="1:31" s="2" customFormat="1" ht="24.95" customHeight="1" x14ac:dyDescent="0.2">
      <c r="A82" s="28"/>
      <c r="B82" s="29"/>
      <c r="C82" s="20" t="s">
        <v>122</v>
      </c>
      <c r="D82" s="28"/>
      <c r="E82" s="28"/>
      <c r="F82" s="28"/>
      <c r="G82" s="28"/>
      <c r="H82" s="28"/>
      <c r="I82" s="28"/>
      <c r="J82" s="28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197" t="str">
        <f t="shared" si="2"/>
        <v/>
      </c>
      <c r="AB82" s="198" t="str">
        <f t="shared" si="3"/>
        <v/>
      </c>
      <c r="AC82" s="28"/>
      <c r="AD82" s="28"/>
      <c r="AE82" s="28"/>
    </row>
    <row r="83" spans="1:3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197" t="str">
        <f t="shared" si="2"/>
        <v/>
      </c>
      <c r="AB83" s="198" t="str">
        <f t="shared" si="3"/>
        <v/>
      </c>
      <c r="AC83" s="28"/>
      <c r="AD83" s="28"/>
      <c r="AE83" s="28"/>
    </row>
    <row r="84" spans="1:31" s="2" customFormat="1" ht="12" customHeight="1" x14ac:dyDescent="0.2">
      <c r="A84" s="28"/>
      <c r="B84" s="29"/>
      <c r="C84" s="25" t="s">
        <v>15</v>
      </c>
      <c r="D84" s="28"/>
      <c r="E84" s="28"/>
      <c r="F84" s="28"/>
      <c r="G84" s="28"/>
      <c r="H84" s="28"/>
      <c r="I84" s="28"/>
      <c r="J84" s="28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197" t="str">
        <f t="shared" si="2"/>
        <v/>
      </c>
      <c r="AB84" s="198" t="str">
        <f t="shared" si="3"/>
        <v/>
      </c>
      <c r="AC84" s="28"/>
      <c r="AD84" s="28"/>
      <c r="AE84" s="28"/>
    </row>
    <row r="85" spans="1:31" s="2" customFormat="1" ht="16.5" customHeight="1" x14ac:dyDescent="0.2">
      <c r="A85" s="28"/>
      <c r="B85" s="29"/>
      <c r="C85" s="28"/>
      <c r="D85" s="28"/>
      <c r="E85" s="329" t="str">
        <f>E7</f>
        <v>Revitalizace vybraných prostor v obci Stříbrná</v>
      </c>
      <c r="F85" s="330"/>
      <c r="G85" s="330"/>
      <c r="H85" s="330"/>
      <c r="I85" s="28"/>
      <c r="J85" s="28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197" t="str">
        <f t="shared" si="2"/>
        <v/>
      </c>
      <c r="AB85" s="198" t="str">
        <f t="shared" si="3"/>
        <v/>
      </c>
      <c r="AC85" s="28"/>
      <c r="AD85" s="28"/>
      <c r="AE85" s="28"/>
    </row>
    <row r="86" spans="1:31" s="1" customFormat="1" ht="12" customHeight="1" x14ac:dyDescent="0.2">
      <c r="B86" s="19"/>
      <c r="C86" s="25" t="s">
        <v>116</v>
      </c>
      <c r="M86" s="19"/>
      <c r="AA86" s="197" t="str">
        <f t="shared" si="2"/>
        <v/>
      </c>
      <c r="AB86" s="198" t="str">
        <f t="shared" si="3"/>
        <v/>
      </c>
    </row>
    <row r="87" spans="1:31" s="2" customFormat="1" ht="16.5" customHeight="1" x14ac:dyDescent="0.2">
      <c r="A87" s="28"/>
      <c r="B87" s="29"/>
      <c r="C87" s="28"/>
      <c r="D87" s="28"/>
      <c r="E87" s="329" t="s">
        <v>810</v>
      </c>
      <c r="F87" s="328"/>
      <c r="G87" s="328"/>
      <c r="H87" s="328"/>
      <c r="I87" s="28"/>
      <c r="J87" s="28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197" t="str">
        <f t="shared" si="2"/>
        <v/>
      </c>
      <c r="AB87" s="198" t="str">
        <f t="shared" si="3"/>
        <v/>
      </c>
      <c r="AC87" s="28"/>
      <c r="AD87" s="28"/>
      <c r="AE87" s="28"/>
    </row>
    <row r="88" spans="1:31" s="2" customFormat="1" ht="12" customHeight="1" x14ac:dyDescent="0.2">
      <c r="A88" s="28"/>
      <c r="B88" s="29"/>
      <c r="C88" s="25" t="s">
        <v>118</v>
      </c>
      <c r="D88" s="28"/>
      <c r="E88" s="28"/>
      <c r="F88" s="28"/>
      <c r="G88" s="28"/>
      <c r="H88" s="28"/>
      <c r="I88" s="28"/>
      <c r="J88" s="28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197" t="str">
        <f t="shared" si="2"/>
        <v/>
      </c>
      <c r="AB88" s="198" t="str">
        <f t="shared" si="3"/>
        <v/>
      </c>
      <c r="AC88" s="28"/>
      <c r="AD88" s="28"/>
      <c r="AE88" s="28"/>
    </row>
    <row r="89" spans="1:31" s="2" customFormat="1" ht="16.5" customHeight="1" x14ac:dyDescent="0.2">
      <c r="A89" s="28"/>
      <c r="B89" s="29"/>
      <c r="C89" s="28"/>
      <c r="D89" s="28"/>
      <c r="E89" s="292" t="str">
        <f>E11</f>
        <v>SO 02.01 - Výsadba stromů - stromořadí</v>
      </c>
      <c r="F89" s="328"/>
      <c r="G89" s="328"/>
      <c r="H89" s="328"/>
      <c r="I89" s="28"/>
      <c r="J89" s="28"/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197" t="str">
        <f t="shared" si="2"/>
        <v/>
      </c>
      <c r="AB89" s="198" t="str">
        <f t="shared" si="3"/>
        <v/>
      </c>
      <c r="AC89" s="28"/>
      <c r="AD89" s="28"/>
      <c r="AE89" s="28"/>
    </row>
    <row r="90" spans="1:31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197" t="str">
        <f t="shared" si="2"/>
        <v/>
      </c>
      <c r="AB90" s="198" t="str">
        <f t="shared" si="3"/>
        <v/>
      </c>
      <c r="AC90" s="28"/>
      <c r="AD90" s="28"/>
      <c r="AE90" s="28"/>
    </row>
    <row r="91" spans="1:31" s="2" customFormat="1" ht="12" customHeight="1" x14ac:dyDescent="0.2">
      <c r="A91" s="28"/>
      <c r="B91" s="29"/>
      <c r="C91" s="25" t="s">
        <v>19</v>
      </c>
      <c r="D91" s="28"/>
      <c r="E91" s="28"/>
      <c r="F91" s="23" t="str">
        <f>F14</f>
        <v>Stříbrná</v>
      </c>
      <c r="G91" s="28"/>
      <c r="H91" s="28"/>
      <c r="I91" s="25" t="s">
        <v>21</v>
      </c>
      <c r="J91" s="51" t="str">
        <f>IF(J14="","",J14)</f>
        <v>23. 4. 2021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197" t="str">
        <f t="shared" si="2"/>
        <v/>
      </c>
      <c r="AB91" s="198" t="str">
        <f t="shared" si="3"/>
        <v/>
      </c>
      <c r="AC91" s="28"/>
      <c r="AD91" s="28"/>
      <c r="AE91" s="28"/>
    </row>
    <row r="92" spans="1:31" s="2" customFormat="1" ht="6.95" customHeight="1" x14ac:dyDescent="0.2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197" t="str">
        <f t="shared" si="2"/>
        <v/>
      </c>
      <c r="AB92" s="198" t="str">
        <f t="shared" si="3"/>
        <v/>
      </c>
      <c r="AC92" s="28"/>
      <c r="AD92" s="28"/>
      <c r="AE92" s="28"/>
    </row>
    <row r="93" spans="1:31" s="2" customFormat="1" ht="15.2" customHeight="1" x14ac:dyDescent="0.2">
      <c r="A93" s="28"/>
      <c r="B93" s="29"/>
      <c r="C93" s="25" t="s">
        <v>23</v>
      </c>
      <c r="D93" s="28"/>
      <c r="E93" s="28"/>
      <c r="F93" s="23" t="str">
        <f>E17</f>
        <v>Obec Stříbrná</v>
      </c>
      <c r="G93" s="28"/>
      <c r="H93" s="28"/>
      <c r="I93" s="25" t="s">
        <v>30</v>
      </c>
      <c r="J93" s="26" t="str">
        <f>E23</f>
        <v>Ing. Vladimír Dufek</v>
      </c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197" t="str">
        <f t="shared" si="2"/>
        <v/>
      </c>
      <c r="AB93" s="198" t="str">
        <f t="shared" si="3"/>
        <v/>
      </c>
      <c r="AC93" s="28"/>
      <c r="AD93" s="28"/>
      <c r="AE93" s="28"/>
    </row>
    <row r="94" spans="1:31" s="2" customFormat="1" ht="15.2" customHeight="1" x14ac:dyDescent="0.2">
      <c r="A94" s="28"/>
      <c r="B94" s="29"/>
      <c r="C94" s="25" t="s">
        <v>28</v>
      </c>
      <c r="D94" s="28"/>
      <c r="E94" s="28"/>
      <c r="F94" s="23" t="str">
        <f>IF(E20="","",E20)</f>
        <v xml:space="preserve"> </v>
      </c>
      <c r="G94" s="28"/>
      <c r="H94" s="28"/>
      <c r="I94" s="25" t="s">
        <v>33</v>
      </c>
      <c r="J94" s="26" t="str">
        <f>E26</f>
        <v xml:space="preserve"> </v>
      </c>
      <c r="K94" s="28"/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197" t="str">
        <f t="shared" si="2"/>
        <v/>
      </c>
      <c r="AB94" s="198" t="str">
        <f t="shared" si="3"/>
        <v/>
      </c>
      <c r="AC94" s="28"/>
      <c r="AD94" s="28"/>
      <c r="AE94" s="28"/>
    </row>
    <row r="95" spans="1:31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197" t="str">
        <f t="shared" si="2"/>
        <v/>
      </c>
      <c r="AB95" s="198" t="str">
        <f t="shared" si="3"/>
        <v/>
      </c>
      <c r="AC95" s="28"/>
      <c r="AD95" s="28"/>
      <c r="AE95" s="28"/>
    </row>
    <row r="96" spans="1:31" s="2" customFormat="1" ht="29.25" customHeight="1" x14ac:dyDescent="0.2">
      <c r="A96" s="28"/>
      <c r="B96" s="29"/>
      <c r="C96" s="113" t="s">
        <v>123</v>
      </c>
      <c r="D96" s="105"/>
      <c r="E96" s="105"/>
      <c r="F96" s="105"/>
      <c r="G96" s="105"/>
      <c r="H96" s="105"/>
      <c r="I96" s="114" t="s">
        <v>124</v>
      </c>
      <c r="J96" s="114" t="s">
        <v>125</v>
      </c>
      <c r="K96" s="114" t="s">
        <v>126</v>
      </c>
      <c r="L96" s="105"/>
      <c r="M96" s="38"/>
      <c r="S96" s="28"/>
      <c r="T96" s="28"/>
      <c r="U96" s="28"/>
      <c r="V96" s="28"/>
      <c r="W96" s="28"/>
      <c r="X96" s="28"/>
      <c r="Y96" s="28"/>
      <c r="Z96" s="28"/>
      <c r="AA96" s="197" t="str">
        <f t="shared" si="2"/>
        <v/>
      </c>
      <c r="AB96" s="198" t="str">
        <f t="shared" si="3"/>
        <v/>
      </c>
      <c r="AC96" s="28"/>
      <c r="AD96" s="28"/>
      <c r="AE96" s="28"/>
    </row>
    <row r="97" spans="1:47" s="2" customFormat="1" ht="10.35" customHeight="1" x14ac:dyDescent="0.2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197" t="str">
        <f t="shared" si="2"/>
        <v/>
      </c>
      <c r="AB97" s="198" t="str">
        <f t="shared" si="3"/>
        <v/>
      </c>
      <c r="AC97" s="28"/>
      <c r="AD97" s="28"/>
      <c r="AE97" s="28"/>
    </row>
    <row r="98" spans="1:47" s="2" customFormat="1" ht="22.9" customHeight="1" x14ac:dyDescent="0.2">
      <c r="A98" s="28"/>
      <c r="B98" s="29"/>
      <c r="C98" s="115" t="s">
        <v>127</v>
      </c>
      <c r="D98" s="28"/>
      <c r="E98" s="28"/>
      <c r="F98" s="28"/>
      <c r="G98" s="28"/>
      <c r="H98" s="28"/>
      <c r="I98" s="67">
        <f t="shared" ref="I98:J100" si="4">Q124</f>
        <v>0</v>
      </c>
      <c r="J98" s="67">
        <f t="shared" si="4"/>
        <v>0</v>
      </c>
      <c r="K98" s="67">
        <f>K124</f>
        <v>0</v>
      </c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197" t="str">
        <f t="shared" si="2"/>
        <v/>
      </c>
      <c r="AB98" s="198" t="str">
        <f t="shared" si="3"/>
        <v/>
      </c>
      <c r="AC98" s="28"/>
      <c r="AD98" s="28"/>
      <c r="AE98" s="28"/>
      <c r="AU98" s="16" t="s">
        <v>128</v>
      </c>
    </row>
    <row r="99" spans="1:47" s="9" customFormat="1" ht="24.95" customHeight="1" x14ac:dyDescent="0.2">
      <c r="B99" s="116"/>
      <c r="D99" s="117" t="s">
        <v>129</v>
      </c>
      <c r="E99" s="118"/>
      <c r="F99" s="118"/>
      <c r="G99" s="118"/>
      <c r="H99" s="118"/>
      <c r="I99" s="119">
        <f t="shared" si="4"/>
        <v>0</v>
      </c>
      <c r="J99" s="119">
        <f t="shared" si="4"/>
        <v>0</v>
      </c>
      <c r="K99" s="119">
        <f>K125</f>
        <v>0</v>
      </c>
      <c r="M99" s="116"/>
      <c r="AA99" s="197" t="str">
        <f t="shared" si="2"/>
        <v/>
      </c>
      <c r="AB99" s="198" t="str">
        <f t="shared" si="3"/>
        <v/>
      </c>
    </row>
    <row r="100" spans="1:47" s="10" customFormat="1" ht="19.899999999999999" customHeight="1" x14ac:dyDescent="0.2">
      <c r="B100" s="120"/>
      <c r="D100" s="121" t="s">
        <v>130</v>
      </c>
      <c r="E100" s="122"/>
      <c r="F100" s="122"/>
      <c r="G100" s="122"/>
      <c r="H100" s="122"/>
      <c r="I100" s="123">
        <f t="shared" si="4"/>
        <v>0</v>
      </c>
      <c r="J100" s="123">
        <f t="shared" si="4"/>
        <v>0</v>
      </c>
      <c r="K100" s="123">
        <f>K126</f>
        <v>0</v>
      </c>
      <c r="M100" s="120"/>
      <c r="AA100" s="197" t="str">
        <f t="shared" si="2"/>
        <v/>
      </c>
      <c r="AB100" s="198" t="str">
        <f t="shared" si="3"/>
        <v/>
      </c>
    </row>
    <row r="101" spans="1:47" s="10" customFormat="1" ht="19.899999999999999" customHeight="1" x14ac:dyDescent="0.2">
      <c r="B101" s="120"/>
      <c r="D101" s="121" t="s">
        <v>131</v>
      </c>
      <c r="E101" s="122"/>
      <c r="F101" s="122"/>
      <c r="G101" s="122"/>
      <c r="H101" s="122"/>
      <c r="I101" s="123">
        <f>Q159</f>
        <v>0</v>
      </c>
      <c r="J101" s="123">
        <f>R159</f>
        <v>0</v>
      </c>
      <c r="K101" s="123">
        <f>K159</f>
        <v>0</v>
      </c>
      <c r="M101" s="120"/>
      <c r="AA101" s="197" t="str">
        <f t="shared" si="2"/>
        <v/>
      </c>
      <c r="AB101" s="198" t="str">
        <f t="shared" si="3"/>
        <v/>
      </c>
    </row>
    <row r="102" spans="1:47" s="10" customFormat="1" ht="19.899999999999999" customHeight="1" x14ac:dyDescent="0.2">
      <c r="B102" s="120"/>
      <c r="D102" s="121" t="s">
        <v>132</v>
      </c>
      <c r="E102" s="122"/>
      <c r="F102" s="122"/>
      <c r="G102" s="122"/>
      <c r="H102" s="122"/>
      <c r="I102" s="123">
        <f>Q162</f>
        <v>0</v>
      </c>
      <c r="J102" s="123">
        <f>R162</f>
        <v>0</v>
      </c>
      <c r="K102" s="123">
        <f>K162</f>
        <v>0</v>
      </c>
      <c r="M102" s="120"/>
      <c r="AA102" s="197" t="str">
        <f t="shared" si="2"/>
        <v/>
      </c>
      <c r="AB102" s="198" t="str">
        <f t="shared" si="3"/>
        <v/>
      </c>
    </row>
    <row r="103" spans="1:47" s="2" customFormat="1" ht="21.75" customHeight="1" x14ac:dyDescent="0.2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197" t="str">
        <f t="shared" si="2"/>
        <v/>
      </c>
      <c r="AB103" s="198" t="str">
        <f t="shared" si="3"/>
        <v/>
      </c>
      <c r="AC103" s="28"/>
      <c r="AD103" s="28"/>
      <c r="AE103" s="28"/>
    </row>
    <row r="104" spans="1:47" s="2" customFormat="1" ht="6.95" customHeight="1" x14ac:dyDescent="0.2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38"/>
      <c r="S104" s="28"/>
      <c r="T104" s="28"/>
      <c r="U104" s="28"/>
      <c r="V104" s="28"/>
      <c r="W104" s="28"/>
      <c r="X104" s="28"/>
      <c r="Y104" s="28"/>
      <c r="Z104" s="28"/>
      <c r="AA104" s="197" t="str">
        <f t="shared" si="2"/>
        <v/>
      </c>
      <c r="AB104" s="198" t="str">
        <f t="shared" si="3"/>
        <v/>
      </c>
      <c r="AC104" s="28"/>
      <c r="AD104" s="28"/>
      <c r="AE104" s="28"/>
    </row>
    <row r="105" spans="1:47" x14ac:dyDescent="0.2">
      <c r="AA105" s="197" t="str">
        <f t="shared" si="2"/>
        <v/>
      </c>
      <c r="AB105" s="198" t="str">
        <f t="shared" si="3"/>
        <v/>
      </c>
    </row>
    <row r="106" spans="1:47" x14ac:dyDescent="0.2">
      <c r="AA106" s="197" t="str">
        <f t="shared" si="2"/>
        <v/>
      </c>
      <c r="AB106" s="198" t="str">
        <f t="shared" si="3"/>
        <v/>
      </c>
    </row>
    <row r="107" spans="1:47" x14ac:dyDescent="0.2">
      <c r="AA107" s="197" t="str">
        <f t="shared" si="2"/>
        <v/>
      </c>
      <c r="AB107" s="198" t="str">
        <f t="shared" si="3"/>
        <v/>
      </c>
    </row>
    <row r="108" spans="1:47" s="2" customFormat="1" ht="6.95" customHeight="1" x14ac:dyDescent="0.2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38"/>
      <c r="S108" s="28"/>
      <c r="T108" s="28"/>
      <c r="U108" s="28"/>
      <c r="V108" s="28"/>
      <c r="W108" s="28"/>
      <c r="X108" s="28"/>
      <c r="Y108" s="28"/>
      <c r="Z108" s="28"/>
      <c r="AA108" s="197" t="str">
        <f t="shared" si="2"/>
        <v/>
      </c>
      <c r="AB108" s="198" t="str">
        <f t="shared" si="3"/>
        <v/>
      </c>
      <c r="AC108" s="28"/>
      <c r="AD108" s="28"/>
      <c r="AE108" s="28"/>
    </row>
    <row r="109" spans="1:47" s="2" customFormat="1" ht="24.95" customHeight="1" x14ac:dyDescent="0.2">
      <c r="A109" s="28"/>
      <c r="B109" s="29"/>
      <c r="C109" s="20" t="s">
        <v>133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197" t="str">
        <f t="shared" si="2"/>
        <v/>
      </c>
      <c r="AB109" s="198" t="str">
        <f t="shared" si="3"/>
        <v/>
      </c>
      <c r="AC109" s="28"/>
      <c r="AD109" s="28"/>
      <c r="AE109" s="28"/>
    </row>
    <row r="110" spans="1:47" s="2" customFormat="1" ht="6.95" customHeight="1" x14ac:dyDescent="0.2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197" t="str">
        <f t="shared" si="2"/>
        <v/>
      </c>
      <c r="AB110" s="198" t="str">
        <f t="shared" si="3"/>
        <v/>
      </c>
      <c r="AC110" s="28"/>
      <c r="AD110" s="28"/>
      <c r="AE110" s="28"/>
    </row>
    <row r="111" spans="1:47" s="2" customFormat="1" ht="12" customHeight="1" x14ac:dyDescent="0.2">
      <c r="A111" s="28"/>
      <c r="B111" s="29"/>
      <c r="C111" s="25" t="s">
        <v>15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197" t="str">
        <f t="shared" si="2"/>
        <v/>
      </c>
      <c r="AB111" s="198" t="str">
        <f t="shared" si="3"/>
        <v/>
      </c>
      <c r="AC111" s="28"/>
      <c r="AD111" s="28"/>
      <c r="AE111" s="28"/>
    </row>
    <row r="112" spans="1:47" s="2" customFormat="1" ht="16.5" customHeight="1" x14ac:dyDescent="0.2">
      <c r="A112" s="28"/>
      <c r="B112" s="29"/>
      <c r="C112" s="28"/>
      <c r="D112" s="28"/>
      <c r="E112" s="329" t="str">
        <f>E7</f>
        <v>Revitalizace vybraných prostor v obci Stříbrná</v>
      </c>
      <c r="F112" s="330"/>
      <c r="G112" s="330"/>
      <c r="H112" s="330"/>
      <c r="I112" s="28"/>
      <c r="J112" s="28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197" t="str">
        <f t="shared" si="2"/>
        <v/>
      </c>
      <c r="AB112" s="198" t="str">
        <f t="shared" si="3"/>
        <v/>
      </c>
      <c r="AC112" s="28"/>
      <c r="AD112" s="28"/>
      <c r="AE112" s="28"/>
    </row>
    <row r="113" spans="1:65" s="1" customFormat="1" ht="12" customHeight="1" x14ac:dyDescent="0.2">
      <c r="B113" s="19"/>
      <c r="C113" s="25" t="s">
        <v>116</v>
      </c>
      <c r="M113" s="19"/>
      <c r="AA113" s="197" t="str">
        <f t="shared" si="2"/>
        <v/>
      </c>
      <c r="AB113" s="198" t="str">
        <f t="shared" si="3"/>
        <v/>
      </c>
    </row>
    <row r="114" spans="1:65" s="2" customFormat="1" ht="16.5" customHeight="1" x14ac:dyDescent="0.2">
      <c r="A114" s="28"/>
      <c r="B114" s="29"/>
      <c r="C114" s="28"/>
      <c r="D114" s="28"/>
      <c r="E114" s="329" t="s">
        <v>810</v>
      </c>
      <c r="F114" s="328"/>
      <c r="G114" s="328"/>
      <c r="H114" s="328"/>
      <c r="I114" s="28"/>
      <c r="J114" s="28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197" t="str">
        <f t="shared" si="2"/>
        <v/>
      </c>
      <c r="AB114" s="198" t="str">
        <f t="shared" si="3"/>
        <v/>
      </c>
      <c r="AC114" s="28"/>
      <c r="AD114" s="28"/>
      <c r="AE114" s="28"/>
    </row>
    <row r="115" spans="1:65" s="2" customFormat="1" ht="12" customHeight="1" x14ac:dyDescent="0.2">
      <c r="A115" s="28"/>
      <c r="B115" s="29"/>
      <c r="C115" s="25" t="s">
        <v>118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197" t="str">
        <f t="shared" si="2"/>
        <v/>
      </c>
      <c r="AB115" s="198" t="str">
        <f t="shared" si="3"/>
        <v/>
      </c>
      <c r="AC115" s="28"/>
      <c r="AD115" s="28"/>
      <c r="AE115" s="28"/>
    </row>
    <row r="116" spans="1:65" s="2" customFormat="1" ht="16.5" customHeight="1" x14ac:dyDescent="0.2">
      <c r="A116" s="28"/>
      <c r="B116" s="29"/>
      <c r="C116" s="28"/>
      <c r="D116" s="28"/>
      <c r="E116" s="292" t="str">
        <f>E11</f>
        <v>SO 02.01 - Výsadba stromů - stromořadí</v>
      </c>
      <c r="F116" s="328"/>
      <c r="G116" s="328"/>
      <c r="H116" s="328"/>
      <c r="I116" s="28"/>
      <c r="J116" s="28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197" t="str">
        <f t="shared" si="2"/>
        <v/>
      </c>
      <c r="AB116" s="198" t="str">
        <f t="shared" si="3"/>
        <v/>
      </c>
      <c r="AC116" s="28"/>
      <c r="AD116" s="28"/>
      <c r="AE116" s="28"/>
    </row>
    <row r="117" spans="1:65" s="2" customFormat="1" ht="6.95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197" t="str">
        <f t="shared" si="2"/>
        <v/>
      </c>
      <c r="AB117" s="198" t="str">
        <f t="shared" si="3"/>
        <v/>
      </c>
      <c r="AC117" s="28"/>
      <c r="AD117" s="28"/>
      <c r="AE117" s="28"/>
    </row>
    <row r="118" spans="1:65" s="2" customFormat="1" ht="12" customHeight="1" x14ac:dyDescent="0.2">
      <c r="A118" s="28"/>
      <c r="B118" s="29"/>
      <c r="C118" s="25" t="s">
        <v>19</v>
      </c>
      <c r="D118" s="28"/>
      <c r="E118" s="28"/>
      <c r="F118" s="23" t="str">
        <f>F14</f>
        <v>Stříbrná</v>
      </c>
      <c r="G118" s="28"/>
      <c r="H118" s="28"/>
      <c r="I118" s="25" t="s">
        <v>21</v>
      </c>
      <c r="J118" s="51" t="str">
        <f>IF(J14="","",J14)</f>
        <v>23. 4. 2021</v>
      </c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197" t="str">
        <f t="shared" si="2"/>
        <v/>
      </c>
      <c r="AB118" s="198" t="str">
        <f t="shared" si="3"/>
        <v/>
      </c>
      <c r="AC118" s="28"/>
      <c r="AD118" s="28"/>
      <c r="AE118" s="28"/>
    </row>
    <row r="119" spans="1:65" s="2" customFormat="1" ht="6.9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197" t="str">
        <f t="shared" si="2"/>
        <v/>
      </c>
      <c r="AB119" s="198" t="str">
        <f t="shared" si="3"/>
        <v/>
      </c>
      <c r="AC119" s="28"/>
      <c r="AD119" s="28"/>
      <c r="AE119" s="28"/>
    </row>
    <row r="120" spans="1:65" s="2" customFormat="1" ht="15.2" customHeight="1" x14ac:dyDescent="0.2">
      <c r="A120" s="28"/>
      <c r="B120" s="29"/>
      <c r="C120" s="25" t="s">
        <v>23</v>
      </c>
      <c r="D120" s="28"/>
      <c r="E120" s="28"/>
      <c r="F120" s="23" t="str">
        <f>E17</f>
        <v>Obec Stříbrná</v>
      </c>
      <c r="G120" s="28"/>
      <c r="H120" s="28"/>
      <c r="I120" s="25" t="s">
        <v>30</v>
      </c>
      <c r="J120" s="26" t="str">
        <f>E23</f>
        <v>Ing. Vladimír Dufek</v>
      </c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197" t="str">
        <f t="shared" si="2"/>
        <v/>
      </c>
      <c r="AB120" s="198" t="str">
        <f t="shared" si="3"/>
        <v/>
      </c>
      <c r="AC120" s="28"/>
      <c r="AD120" s="28"/>
      <c r="AE120" s="28"/>
    </row>
    <row r="121" spans="1:65" s="2" customFormat="1" ht="15.2" customHeight="1" x14ac:dyDescent="0.2">
      <c r="A121" s="28"/>
      <c r="B121" s="29"/>
      <c r="C121" s="25" t="s">
        <v>28</v>
      </c>
      <c r="D121" s="28"/>
      <c r="E121" s="28"/>
      <c r="F121" s="23" t="str">
        <f>IF(E20="","",E20)</f>
        <v xml:space="preserve"> </v>
      </c>
      <c r="G121" s="28"/>
      <c r="H121" s="28"/>
      <c r="I121" s="25" t="s">
        <v>33</v>
      </c>
      <c r="J121" s="26" t="str">
        <f>E26</f>
        <v xml:space="preserve"> 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197" t="str">
        <f t="shared" si="2"/>
        <v/>
      </c>
      <c r="AB121" s="198" t="str">
        <f t="shared" si="3"/>
        <v/>
      </c>
      <c r="AC121" s="28"/>
      <c r="AD121" s="28"/>
      <c r="AE121" s="28"/>
    </row>
    <row r="122" spans="1:65" s="2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197" t="str">
        <f t="shared" si="2"/>
        <v/>
      </c>
      <c r="AB122" s="198" t="str">
        <f t="shared" si="3"/>
        <v/>
      </c>
      <c r="AC122" s="28"/>
      <c r="AD122" s="28"/>
      <c r="AE122" s="28"/>
    </row>
    <row r="123" spans="1:65" s="11" customFormat="1" ht="29.25" customHeight="1" x14ac:dyDescent="0.2">
      <c r="A123" s="124"/>
      <c r="B123" s="125"/>
      <c r="C123" s="126" t="s">
        <v>134</v>
      </c>
      <c r="D123" s="127" t="s">
        <v>60</v>
      </c>
      <c r="E123" s="127" t="s">
        <v>56</v>
      </c>
      <c r="F123" s="127" t="s">
        <v>57</v>
      </c>
      <c r="G123" s="127" t="s">
        <v>135</v>
      </c>
      <c r="H123" s="127" t="s">
        <v>136</v>
      </c>
      <c r="I123" s="127" t="s">
        <v>137</v>
      </c>
      <c r="J123" s="127" t="s">
        <v>138</v>
      </c>
      <c r="K123" s="127" t="s">
        <v>126</v>
      </c>
      <c r="L123" s="128" t="s">
        <v>139</v>
      </c>
      <c r="M123" s="129"/>
      <c r="N123" s="58" t="s">
        <v>1</v>
      </c>
      <c r="O123" s="59" t="s">
        <v>39</v>
      </c>
      <c r="P123" s="59" t="s">
        <v>140</v>
      </c>
      <c r="Q123" s="59" t="s">
        <v>141</v>
      </c>
      <c r="R123" s="59" t="s">
        <v>142</v>
      </c>
      <c r="S123" s="59" t="s">
        <v>143</v>
      </c>
      <c r="T123" s="59" t="s">
        <v>144</v>
      </c>
      <c r="U123" s="59" t="s">
        <v>145</v>
      </c>
      <c r="V123" s="59" t="s">
        <v>146</v>
      </c>
      <c r="W123" s="59" t="s">
        <v>147</v>
      </c>
      <c r="X123" s="60" t="s">
        <v>148</v>
      </c>
      <c r="Y123" s="124"/>
      <c r="Z123" s="124"/>
      <c r="AA123" s="197" t="str">
        <f t="shared" si="2"/>
        <v/>
      </c>
      <c r="AB123" s="198" t="str">
        <f t="shared" si="3"/>
        <v/>
      </c>
      <c r="AC123" s="124"/>
      <c r="AD123" s="124"/>
      <c r="AE123" s="124"/>
    </row>
    <row r="124" spans="1:65" s="2" customFormat="1" ht="22.9" customHeight="1" x14ac:dyDescent="0.25">
      <c r="A124" s="28"/>
      <c r="B124" s="29"/>
      <c r="C124" s="65" t="s">
        <v>149</v>
      </c>
      <c r="D124" s="28"/>
      <c r="E124" s="28"/>
      <c r="F124" s="28"/>
      <c r="G124" s="28"/>
      <c r="H124" s="28"/>
      <c r="I124" s="28"/>
      <c r="J124" s="28"/>
      <c r="K124" s="130">
        <f>BK124</f>
        <v>0</v>
      </c>
      <c r="L124" s="28"/>
      <c r="M124" s="29"/>
      <c r="N124" s="61"/>
      <c r="O124" s="52"/>
      <c r="P124" s="62"/>
      <c r="Q124" s="131">
        <f>Q125</f>
        <v>0</v>
      </c>
      <c r="R124" s="131">
        <f>R125</f>
        <v>0</v>
      </c>
      <c r="S124" s="62"/>
      <c r="T124" s="132">
        <f>T125</f>
        <v>155.733124</v>
      </c>
      <c r="U124" s="62"/>
      <c r="V124" s="132">
        <f>V125</f>
        <v>2.7082599999999997</v>
      </c>
      <c r="W124" s="62"/>
      <c r="X124" s="133">
        <f>X125</f>
        <v>0</v>
      </c>
      <c r="Y124" s="28"/>
      <c r="Z124" s="28"/>
      <c r="AA124" s="197" t="str">
        <f t="shared" si="2"/>
        <v/>
      </c>
      <c r="AB124" s="198" t="str">
        <f t="shared" si="3"/>
        <v/>
      </c>
      <c r="AC124" s="28"/>
      <c r="AD124" s="28"/>
      <c r="AE124" s="28"/>
      <c r="AT124" s="16" t="s">
        <v>76</v>
      </c>
      <c r="AU124" s="16" t="s">
        <v>128</v>
      </c>
      <c r="BK124" s="134">
        <f>BK125</f>
        <v>0</v>
      </c>
    </row>
    <row r="125" spans="1:65" s="12" customFormat="1" ht="25.9" customHeight="1" x14ac:dyDescent="0.2">
      <c r="B125" s="135"/>
      <c r="D125" s="136" t="s">
        <v>76</v>
      </c>
      <c r="E125" s="137" t="s">
        <v>150</v>
      </c>
      <c r="F125" s="137" t="s">
        <v>151</v>
      </c>
      <c r="K125" s="138">
        <f>BK125</f>
        <v>0</v>
      </c>
      <c r="M125" s="135"/>
      <c r="N125" s="139"/>
      <c r="O125" s="140"/>
      <c r="P125" s="140"/>
      <c r="Q125" s="141">
        <f>Q126+Q159+Q162</f>
        <v>0</v>
      </c>
      <c r="R125" s="141">
        <f>R126+R159+R162</f>
        <v>0</v>
      </c>
      <c r="S125" s="140"/>
      <c r="T125" s="142">
        <f>T126+T159+T162</f>
        <v>155.733124</v>
      </c>
      <c r="U125" s="140"/>
      <c r="V125" s="142">
        <f>V126+V159+V162</f>
        <v>2.7082599999999997</v>
      </c>
      <c r="W125" s="140"/>
      <c r="X125" s="143">
        <f>X126+X159+X162</f>
        <v>0</v>
      </c>
      <c r="AA125" s="197" t="str">
        <f t="shared" si="2"/>
        <v/>
      </c>
      <c r="AB125" s="198" t="str">
        <f t="shared" si="3"/>
        <v/>
      </c>
      <c r="AR125" s="136" t="s">
        <v>84</v>
      </c>
      <c r="AT125" s="144" t="s">
        <v>76</v>
      </c>
      <c r="AU125" s="144" t="s">
        <v>77</v>
      </c>
      <c r="AY125" s="136" t="s">
        <v>152</v>
      </c>
      <c r="BK125" s="145">
        <f>BK126+BK159+BK162</f>
        <v>0</v>
      </c>
    </row>
    <row r="126" spans="1:65" s="12" customFormat="1" ht="22.9" customHeight="1" x14ac:dyDescent="0.2">
      <c r="B126" s="135"/>
      <c r="D126" s="136" t="s">
        <v>76</v>
      </c>
      <c r="E126" s="146" t="s">
        <v>84</v>
      </c>
      <c r="F126" s="146" t="s">
        <v>153</v>
      </c>
      <c r="K126" s="147">
        <f>BK126</f>
        <v>0</v>
      </c>
      <c r="M126" s="135"/>
      <c r="N126" s="139"/>
      <c r="O126" s="140"/>
      <c r="P126" s="140"/>
      <c r="Q126" s="141">
        <f>SUM(Q127:Q158)</f>
        <v>0</v>
      </c>
      <c r="R126" s="141">
        <f>SUM(R127:R158)</f>
        <v>0</v>
      </c>
      <c r="S126" s="140"/>
      <c r="T126" s="142">
        <f>SUM(T127:T158)</f>
        <v>150.309</v>
      </c>
      <c r="U126" s="140"/>
      <c r="V126" s="142">
        <f>SUM(V127:V158)</f>
        <v>2.7082599999999997</v>
      </c>
      <c r="W126" s="140"/>
      <c r="X126" s="143">
        <f>SUM(X127:X158)</f>
        <v>0</v>
      </c>
      <c r="AA126" s="197" t="str">
        <f t="shared" si="2"/>
        <v/>
      </c>
      <c r="AB126" s="198" t="str">
        <f t="shared" si="3"/>
        <v/>
      </c>
      <c r="AR126" s="136" t="s">
        <v>84</v>
      </c>
      <c r="AT126" s="144" t="s">
        <v>76</v>
      </c>
      <c r="AU126" s="144" t="s">
        <v>84</v>
      </c>
      <c r="AY126" s="136" t="s">
        <v>152</v>
      </c>
      <c r="BK126" s="145">
        <f>SUM(BK127:BK158)</f>
        <v>0</v>
      </c>
    </row>
    <row r="127" spans="1:65" s="2" customFormat="1" ht="33" customHeight="1" x14ac:dyDescent="0.2">
      <c r="A127" s="28"/>
      <c r="B127" s="148"/>
      <c r="C127" s="149" t="s">
        <v>84</v>
      </c>
      <c r="D127" s="149" t="s">
        <v>154</v>
      </c>
      <c r="E127" s="150" t="s">
        <v>166</v>
      </c>
      <c r="F127" s="151" t="s">
        <v>167</v>
      </c>
      <c r="G127" s="152" t="s">
        <v>157</v>
      </c>
      <c r="H127" s="153">
        <v>19</v>
      </c>
      <c r="I127" s="154">
        <v>0</v>
      </c>
      <c r="J127" s="284">
        <v>0</v>
      </c>
      <c r="K127" s="154">
        <f>ROUND(P127*H127,2)</f>
        <v>0</v>
      </c>
      <c r="L127" s="151" t="s">
        <v>158</v>
      </c>
      <c r="M127" s="29"/>
      <c r="N127" s="155" t="s">
        <v>1</v>
      </c>
      <c r="O127" s="156" t="s">
        <v>40</v>
      </c>
      <c r="P127" s="157">
        <f>I127+J127</f>
        <v>0</v>
      </c>
      <c r="Q127" s="157">
        <f>ROUND(I127*H127,2)</f>
        <v>0</v>
      </c>
      <c r="R127" s="157">
        <f>ROUND(J127*H127,2)</f>
        <v>0</v>
      </c>
      <c r="S127" s="158">
        <v>3.6459999999999999</v>
      </c>
      <c r="T127" s="158">
        <f>S127*H127</f>
        <v>69.274000000000001</v>
      </c>
      <c r="U127" s="158">
        <v>0</v>
      </c>
      <c r="V127" s="158">
        <f>U127*H127</f>
        <v>0</v>
      </c>
      <c r="W127" s="158">
        <v>0</v>
      </c>
      <c r="X127" s="159">
        <f>W127*H127</f>
        <v>0</v>
      </c>
      <c r="Y127" s="28"/>
      <c r="Z127" s="28"/>
      <c r="AA127" s="197" t="str">
        <f t="shared" si="2"/>
        <v/>
      </c>
      <c r="AB127" s="198">
        <f t="shared" si="3"/>
        <v>0</v>
      </c>
      <c r="AC127" s="28"/>
      <c r="AD127" s="28"/>
      <c r="AE127" s="28"/>
      <c r="AR127" s="160" t="s">
        <v>159</v>
      </c>
      <c r="AT127" s="160" t="s">
        <v>154</v>
      </c>
      <c r="AU127" s="160" t="s">
        <v>86</v>
      </c>
      <c r="AY127" s="16" t="s">
        <v>152</v>
      </c>
      <c r="BE127" s="161">
        <f>IF(O127="základní",K127,0)</f>
        <v>0</v>
      </c>
      <c r="BF127" s="161">
        <f>IF(O127="snížená",K127,0)</f>
        <v>0</v>
      </c>
      <c r="BG127" s="161">
        <f>IF(O127="zákl. přenesená",K127,0)</f>
        <v>0</v>
      </c>
      <c r="BH127" s="161">
        <f>IF(O127="sníž. přenesená",K127,0)</f>
        <v>0</v>
      </c>
      <c r="BI127" s="161">
        <f>IF(O127="nulová",K127,0)</f>
        <v>0</v>
      </c>
      <c r="BJ127" s="16" t="s">
        <v>84</v>
      </c>
      <c r="BK127" s="161">
        <f>ROUND(P127*H127,2)</f>
        <v>0</v>
      </c>
      <c r="BL127" s="16" t="s">
        <v>159</v>
      </c>
      <c r="BM127" s="160" t="s">
        <v>812</v>
      </c>
    </row>
    <row r="128" spans="1:65" s="2" customFormat="1" ht="29.25" x14ac:dyDescent="0.2">
      <c r="A128" s="28"/>
      <c r="B128" s="29"/>
      <c r="C128" s="28"/>
      <c r="D128" s="162" t="s">
        <v>161</v>
      </c>
      <c r="E128" s="28"/>
      <c r="F128" s="163" t="s">
        <v>234</v>
      </c>
      <c r="G128" s="28"/>
      <c r="H128" s="28"/>
      <c r="I128" s="28"/>
      <c r="J128" s="28"/>
      <c r="K128" s="28"/>
      <c r="L128" s="28"/>
      <c r="M128" s="29"/>
      <c r="N128" s="164"/>
      <c r="O128" s="165"/>
      <c r="P128" s="54"/>
      <c r="Q128" s="54"/>
      <c r="R128" s="54"/>
      <c r="S128" s="54"/>
      <c r="T128" s="54"/>
      <c r="U128" s="54"/>
      <c r="V128" s="54"/>
      <c r="W128" s="54"/>
      <c r="X128" s="55"/>
      <c r="Y128" s="28"/>
      <c r="Z128" s="28"/>
      <c r="AA128" s="197" t="str">
        <f t="shared" si="2"/>
        <v/>
      </c>
      <c r="AB128" s="198" t="str">
        <f t="shared" si="3"/>
        <v/>
      </c>
      <c r="AC128" s="28"/>
      <c r="AD128" s="28"/>
      <c r="AE128" s="28"/>
      <c r="AT128" s="16" t="s">
        <v>161</v>
      </c>
      <c r="AU128" s="16" t="s">
        <v>86</v>
      </c>
    </row>
    <row r="129" spans="1:65" s="2" customFormat="1" ht="16.5" customHeight="1" x14ac:dyDescent="0.2">
      <c r="A129" s="28"/>
      <c r="B129" s="148"/>
      <c r="C129" s="166" t="s">
        <v>86</v>
      </c>
      <c r="D129" s="166" t="s">
        <v>170</v>
      </c>
      <c r="E129" s="167" t="s">
        <v>171</v>
      </c>
      <c r="F129" s="168" t="s">
        <v>172</v>
      </c>
      <c r="G129" s="169" t="s">
        <v>173</v>
      </c>
      <c r="H129" s="170">
        <v>9.5</v>
      </c>
      <c r="I129" s="285">
        <v>0</v>
      </c>
      <c r="J129" s="172"/>
      <c r="K129" s="171">
        <f>ROUND(P129*H129,2)</f>
        <v>0</v>
      </c>
      <c r="L129" s="168" t="s">
        <v>1</v>
      </c>
      <c r="M129" s="173"/>
      <c r="N129" s="174" t="s">
        <v>1</v>
      </c>
      <c r="O129" s="156" t="s">
        <v>40</v>
      </c>
      <c r="P129" s="157">
        <f>I129+J129</f>
        <v>0</v>
      </c>
      <c r="Q129" s="157">
        <f>ROUND(I129*H129,2)</f>
        <v>0</v>
      </c>
      <c r="R129" s="157">
        <f>ROUND(J129*H129,2)</f>
        <v>0</v>
      </c>
      <c r="S129" s="158">
        <v>0</v>
      </c>
      <c r="T129" s="158">
        <f>S129*H129</f>
        <v>0</v>
      </c>
      <c r="U129" s="158">
        <v>0.22</v>
      </c>
      <c r="V129" s="158">
        <f>U129*H129</f>
        <v>2.09</v>
      </c>
      <c r="W129" s="158">
        <v>0</v>
      </c>
      <c r="X129" s="159">
        <f>W129*H129</f>
        <v>0</v>
      </c>
      <c r="Y129" s="28"/>
      <c r="Z129" s="28"/>
      <c r="AA129" s="197" t="str">
        <f t="shared" si="2"/>
        <v/>
      </c>
      <c r="AB129" s="198">
        <f t="shared" si="3"/>
        <v>0</v>
      </c>
      <c r="AC129" s="28"/>
      <c r="AD129" s="28"/>
      <c r="AE129" s="28"/>
      <c r="AR129" s="160" t="s">
        <v>174</v>
      </c>
      <c r="AT129" s="160" t="s">
        <v>170</v>
      </c>
      <c r="AU129" s="160" t="s">
        <v>86</v>
      </c>
      <c r="AY129" s="16" t="s">
        <v>152</v>
      </c>
      <c r="BE129" s="161">
        <f>IF(O129="základní",K129,0)</f>
        <v>0</v>
      </c>
      <c r="BF129" s="161">
        <f>IF(O129="snížená",K129,0)</f>
        <v>0</v>
      </c>
      <c r="BG129" s="161">
        <f>IF(O129="zákl. přenesená",K129,0)</f>
        <v>0</v>
      </c>
      <c r="BH129" s="161">
        <f>IF(O129="sníž. přenesená",K129,0)</f>
        <v>0</v>
      </c>
      <c r="BI129" s="161">
        <f>IF(O129="nulová",K129,0)</f>
        <v>0</v>
      </c>
      <c r="BJ129" s="16" t="s">
        <v>84</v>
      </c>
      <c r="BK129" s="161">
        <f>ROUND(P129*H129,2)</f>
        <v>0</v>
      </c>
      <c r="BL129" s="16" t="s">
        <v>159</v>
      </c>
      <c r="BM129" s="160" t="s">
        <v>813</v>
      </c>
    </row>
    <row r="130" spans="1:65" s="2" customFormat="1" ht="29.25" x14ac:dyDescent="0.2">
      <c r="A130" s="28"/>
      <c r="B130" s="29"/>
      <c r="C130" s="28"/>
      <c r="D130" s="162" t="s">
        <v>161</v>
      </c>
      <c r="E130" s="28"/>
      <c r="F130" s="163" t="s">
        <v>186</v>
      </c>
      <c r="G130" s="28"/>
      <c r="H130" s="28"/>
      <c r="I130" s="28"/>
      <c r="J130" s="28"/>
      <c r="K130" s="28"/>
      <c r="L130" s="28"/>
      <c r="M130" s="29"/>
      <c r="N130" s="164"/>
      <c r="O130" s="165"/>
      <c r="P130" s="54"/>
      <c r="Q130" s="54"/>
      <c r="R130" s="54"/>
      <c r="S130" s="54"/>
      <c r="T130" s="54"/>
      <c r="U130" s="54"/>
      <c r="V130" s="54"/>
      <c r="W130" s="54"/>
      <c r="X130" s="55"/>
      <c r="Y130" s="28"/>
      <c r="Z130" s="28"/>
      <c r="AA130" s="197" t="str">
        <f t="shared" si="2"/>
        <v/>
      </c>
      <c r="AB130" s="198" t="str">
        <f t="shared" si="3"/>
        <v/>
      </c>
      <c r="AC130" s="28"/>
      <c r="AD130" s="28"/>
      <c r="AE130" s="28"/>
      <c r="AT130" s="16" t="s">
        <v>161</v>
      </c>
      <c r="AU130" s="16" t="s">
        <v>86</v>
      </c>
    </row>
    <row r="131" spans="1:65" s="13" customFormat="1" x14ac:dyDescent="0.2">
      <c r="B131" s="175"/>
      <c r="D131" s="162" t="s">
        <v>177</v>
      </c>
      <c r="E131" s="176" t="s">
        <v>1</v>
      </c>
      <c r="F131" s="177" t="s">
        <v>814</v>
      </c>
      <c r="H131" s="178">
        <v>9.5</v>
      </c>
      <c r="M131" s="175"/>
      <c r="N131" s="179"/>
      <c r="O131" s="180"/>
      <c r="P131" s="180"/>
      <c r="Q131" s="180"/>
      <c r="R131" s="180"/>
      <c r="S131" s="180"/>
      <c r="T131" s="180"/>
      <c r="U131" s="180"/>
      <c r="V131" s="180"/>
      <c r="W131" s="180"/>
      <c r="X131" s="181"/>
      <c r="AA131" s="197" t="str">
        <f t="shared" ref="AA131:AA163" si="5">IFERROR(IF(FIND("
nezpůsobilé",$F132)&gt;1,$K131,0),"")</f>
        <v/>
      </c>
      <c r="AB131" s="198" t="str">
        <f t="shared" ref="AB131:AB163" si="6">IFERROR(IF(FIND("
způsobilé",$F132)&gt;1,$K131,0),"")</f>
        <v/>
      </c>
      <c r="AT131" s="176" t="s">
        <v>177</v>
      </c>
      <c r="AU131" s="176" t="s">
        <v>86</v>
      </c>
      <c r="AV131" s="13" t="s">
        <v>86</v>
      </c>
      <c r="AW131" s="13" t="s">
        <v>4</v>
      </c>
      <c r="AX131" s="13" t="s">
        <v>77</v>
      </c>
      <c r="AY131" s="176" t="s">
        <v>152</v>
      </c>
    </row>
    <row r="132" spans="1:65" s="14" customFormat="1" x14ac:dyDescent="0.2">
      <c r="B132" s="182"/>
      <c r="D132" s="162" t="s">
        <v>177</v>
      </c>
      <c r="E132" s="183" t="s">
        <v>1</v>
      </c>
      <c r="F132" s="184" t="s">
        <v>180</v>
      </c>
      <c r="H132" s="185">
        <v>9.5</v>
      </c>
      <c r="I132" s="253"/>
      <c r="M132" s="182"/>
      <c r="N132" s="186"/>
      <c r="O132" s="187"/>
      <c r="P132" s="187"/>
      <c r="Q132" s="187"/>
      <c r="R132" s="187"/>
      <c r="S132" s="187"/>
      <c r="T132" s="187"/>
      <c r="U132" s="187"/>
      <c r="V132" s="187"/>
      <c r="W132" s="187"/>
      <c r="X132" s="188"/>
      <c r="AA132" s="197" t="str">
        <f t="shared" si="5"/>
        <v/>
      </c>
      <c r="AB132" s="198" t="str">
        <f t="shared" si="6"/>
        <v/>
      </c>
      <c r="AT132" s="183" t="s">
        <v>177</v>
      </c>
      <c r="AU132" s="183" t="s">
        <v>86</v>
      </c>
      <c r="AV132" s="14" t="s">
        <v>159</v>
      </c>
      <c r="AW132" s="14" t="s">
        <v>4</v>
      </c>
      <c r="AX132" s="14" t="s">
        <v>84</v>
      </c>
      <c r="AY132" s="183" t="s">
        <v>152</v>
      </c>
    </row>
    <row r="133" spans="1:65" s="2" customFormat="1" ht="33" customHeight="1" x14ac:dyDescent="0.2">
      <c r="A133" s="28"/>
      <c r="B133" s="148"/>
      <c r="C133" s="149" t="s">
        <v>165</v>
      </c>
      <c r="D133" s="149" t="s">
        <v>154</v>
      </c>
      <c r="E133" s="150" t="s">
        <v>195</v>
      </c>
      <c r="F133" s="151" t="s">
        <v>196</v>
      </c>
      <c r="G133" s="152" t="s">
        <v>157</v>
      </c>
      <c r="H133" s="153">
        <v>19</v>
      </c>
      <c r="I133" s="284">
        <v>0</v>
      </c>
      <c r="J133" s="284">
        <v>0</v>
      </c>
      <c r="K133" s="154">
        <f>ROUND(P133*H133,2)</f>
        <v>0</v>
      </c>
      <c r="L133" s="151" t="s">
        <v>158</v>
      </c>
      <c r="M133" s="29"/>
      <c r="N133" s="155" t="s">
        <v>1</v>
      </c>
      <c r="O133" s="156" t="s">
        <v>40</v>
      </c>
      <c r="P133" s="157">
        <f>I133+J133</f>
        <v>0</v>
      </c>
      <c r="Q133" s="157">
        <f>ROUND(I133*H133,2)</f>
        <v>0</v>
      </c>
      <c r="R133" s="157">
        <f>ROUND(J133*H133,2)</f>
        <v>0</v>
      </c>
      <c r="S133" s="158">
        <v>3.0950000000000002</v>
      </c>
      <c r="T133" s="158">
        <f>S133*H133</f>
        <v>58.805000000000007</v>
      </c>
      <c r="U133" s="158">
        <v>0</v>
      </c>
      <c r="V133" s="158">
        <f>U133*H133</f>
        <v>0</v>
      </c>
      <c r="W133" s="158">
        <v>0</v>
      </c>
      <c r="X133" s="159">
        <f>W133*H133</f>
        <v>0</v>
      </c>
      <c r="Y133" s="28"/>
      <c r="Z133" s="28"/>
      <c r="AA133" s="197" t="str">
        <f t="shared" si="5"/>
        <v/>
      </c>
      <c r="AB133" s="198">
        <f t="shared" si="6"/>
        <v>0</v>
      </c>
      <c r="AC133" s="28"/>
      <c r="AD133" s="28"/>
      <c r="AE133" s="28"/>
      <c r="AR133" s="160" t="s">
        <v>159</v>
      </c>
      <c r="AT133" s="160" t="s">
        <v>154</v>
      </c>
      <c r="AU133" s="160" t="s">
        <v>86</v>
      </c>
      <c r="AY133" s="16" t="s">
        <v>152</v>
      </c>
      <c r="BE133" s="161">
        <f>IF(O133="základní",K133,0)</f>
        <v>0</v>
      </c>
      <c r="BF133" s="161">
        <f>IF(O133="snížená",K133,0)</f>
        <v>0</v>
      </c>
      <c r="BG133" s="161">
        <f>IF(O133="zákl. přenesená",K133,0)</f>
        <v>0</v>
      </c>
      <c r="BH133" s="161">
        <f>IF(O133="sníž. přenesená",K133,0)</f>
        <v>0</v>
      </c>
      <c r="BI133" s="161">
        <f>IF(O133="nulová",K133,0)</f>
        <v>0</v>
      </c>
      <c r="BJ133" s="16" t="s">
        <v>84</v>
      </c>
      <c r="BK133" s="161">
        <f>ROUND(P133*H133,2)</f>
        <v>0</v>
      </c>
      <c r="BL133" s="16" t="s">
        <v>159</v>
      </c>
      <c r="BM133" s="160" t="s">
        <v>815</v>
      </c>
    </row>
    <row r="134" spans="1:65" s="2" customFormat="1" ht="19.5" x14ac:dyDescent="0.2">
      <c r="A134" s="28"/>
      <c r="B134" s="29"/>
      <c r="C134" s="28"/>
      <c r="D134" s="162" t="s">
        <v>161</v>
      </c>
      <c r="E134" s="28"/>
      <c r="F134" s="163" t="s">
        <v>210</v>
      </c>
      <c r="G134" s="28"/>
      <c r="H134" s="28"/>
      <c r="I134" s="28"/>
      <c r="J134" s="28"/>
      <c r="K134" s="28"/>
      <c r="L134" s="28"/>
      <c r="M134" s="29"/>
      <c r="N134" s="164"/>
      <c r="O134" s="165"/>
      <c r="P134" s="54"/>
      <c r="Q134" s="54"/>
      <c r="R134" s="54"/>
      <c r="S134" s="54"/>
      <c r="T134" s="54"/>
      <c r="U134" s="54"/>
      <c r="V134" s="54"/>
      <c r="W134" s="54"/>
      <c r="X134" s="55"/>
      <c r="Y134" s="28"/>
      <c r="Z134" s="28"/>
      <c r="AA134" s="197" t="str">
        <f t="shared" si="5"/>
        <v/>
      </c>
      <c r="AB134" s="198" t="str">
        <f t="shared" si="6"/>
        <v/>
      </c>
      <c r="AC134" s="28"/>
      <c r="AD134" s="28"/>
      <c r="AE134" s="28"/>
      <c r="AT134" s="16" t="s">
        <v>161</v>
      </c>
      <c r="AU134" s="16" t="s">
        <v>86</v>
      </c>
    </row>
    <row r="135" spans="1:65" s="2" customFormat="1" ht="21.75" customHeight="1" x14ac:dyDescent="0.2">
      <c r="A135" s="28"/>
      <c r="B135" s="148"/>
      <c r="C135" s="149" t="s">
        <v>159</v>
      </c>
      <c r="D135" s="149" t="s">
        <v>154</v>
      </c>
      <c r="E135" s="150" t="s">
        <v>216</v>
      </c>
      <c r="F135" s="151" t="s">
        <v>217</v>
      </c>
      <c r="G135" s="152" t="s">
        <v>157</v>
      </c>
      <c r="H135" s="153">
        <v>19</v>
      </c>
      <c r="I135" s="284">
        <v>0</v>
      </c>
      <c r="J135" s="284">
        <v>0</v>
      </c>
      <c r="K135" s="154">
        <f>ROUND(P135*H135,2)</f>
        <v>0</v>
      </c>
      <c r="L135" s="151" t="s">
        <v>158</v>
      </c>
      <c r="M135" s="29"/>
      <c r="N135" s="155" t="s">
        <v>1</v>
      </c>
      <c r="O135" s="156" t="s">
        <v>40</v>
      </c>
      <c r="P135" s="157">
        <f>I135+J135</f>
        <v>0</v>
      </c>
      <c r="Q135" s="157">
        <f>ROUND(I135*H135,2)</f>
        <v>0</v>
      </c>
      <c r="R135" s="157">
        <f>ROUND(J135*H135,2)</f>
        <v>0</v>
      </c>
      <c r="S135" s="158">
        <v>0.87</v>
      </c>
      <c r="T135" s="158">
        <f>S135*H135</f>
        <v>16.53</v>
      </c>
      <c r="U135" s="158">
        <v>6.0000000000000002E-5</v>
      </c>
      <c r="V135" s="158">
        <f>U135*H135</f>
        <v>1.14E-3</v>
      </c>
      <c r="W135" s="158">
        <v>0</v>
      </c>
      <c r="X135" s="159">
        <f>W135*H135</f>
        <v>0</v>
      </c>
      <c r="Y135" s="28"/>
      <c r="Z135" s="28"/>
      <c r="AA135" s="197" t="str">
        <f t="shared" si="5"/>
        <v/>
      </c>
      <c r="AB135" s="198">
        <f t="shared" si="6"/>
        <v>0</v>
      </c>
      <c r="AC135" s="28"/>
      <c r="AD135" s="28"/>
      <c r="AE135" s="28"/>
      <c r="AR135" s="160" t="s">
        <v>159</v>
      </c>
      <c r="AT135" s="160" t="s">
        <v>154</v>
      </c>
      <c r="AU135" s="160" t="s">
        <v>86</v>
      </c>
      <c r="AY135" s="16" t="s">
        <v>152</v>
      </c>
      <c r="BE135" s="161">
        <f>IF(O135="základní",K135,0)</f>
        <v>0</v>
      </c>
      <c r="BF135" s="161">
        <f>IF(O135="snížená",K135,0)</f>
        <v>0</v>
      </c>
      <c r="BG135" s="161">
        <f>IF(O135="zákl. přenesená",K135,0)</f>
        <v>0</v>
      </c>
      <c r="BH135" s="161">
        <f>IF(O135="sníž. přenesená",K135,0)</f>
        <v>0</v>
      </c>
      <c r="BI135" s="161">
        <f>IF(O135="nulová",K135,0)</f>
        <v>0</v>
      </c>
      <c r="BJ135" s="16" t="s">
        <v>84</v>
      </c>
      <c r="BK135" s="161">
        <f>ROUND(P135*H135,2)</f>
        <v>0</v>
      </c>
      <c r="BL135" s="16" t="s">
        <v>159</v>
      </c>
      <c r="BM135" s="160" t="s">
        <v>816</v>
      </c>
    </row>
    <row r="136" spans="1:65" s="2" customFormat="1" ht="19.5" x14ac:dyDescent="0.2">
      <c r="A136" s="28"/>
      <c r="B136" s="29"/>
      <c r="C136" s="28"/>
      <c r="D136" s="162" t="s">
        <v>161</v>
      </c>
      <c r="E136" s="28"/>
      <c r="F136" s="163" t="s">
        <v>210</v>
      </c>
      <c r="G136" s="28"/>
      <c r="H136" s="28"/>
      <c r="I136" s="28"/>
      <c r="J136" s="28"/>
      <c r="K136" s="28"/>
      <c r="L136" s="28"/>
      <c r="M136" s="29"/>
      <c r="N136" s="164"/>
      <c r="O136" s="165"/>
      <c r="P136" s="54"/>
      <c r="Q136" s="54"/>
      <c r="R136" s="54"/>
      <c r="S136" s="54"/>
      <c r="T136" s="54"/>
      <c r="U136" s="54"/>
      <c r="V136" s="54"/>
      <c r="W136" s="54"/>
      <c r="X136" s="55"/>
      <c r="Y136" s="28"/>
      <c r="Z136" s="28"/>
      <c r="AA136" s="197" t="str">
        <f t="shared" si="5"/>
        <v/>
      </c>
      <c r="AB136" s="198" t="str">
        <f t="shared" si="6"/>
        <v/>
      </c>
      <c r="AC136" s="28"/>
      <c r="AD136" s="28"/>
      <c r="AE136" s="28"/>
      <c r="AT136" s="16" t="s">
        <v>161</v>
      </c>
      <c r="AU136" s="16" t="s">
        <v>86</v>
      </c>
    </row>
    <row r="137" spans="1:65" s="2" customFormat="1" ht="16.5" customHeight="1" x14ac:dyDescent="0.2">
      <c r="A137" s="28"/>
      <c r="B137" s="148"/>
      <c r="C137" s="166" t="s">
        <v>181</v>
      </c>
      <c r="D137" s="166" t="s">
        <v>170</v>
      </c>
      <c r="E137" s="167" t="s">
        <v>221</v>
      </c>
      <c r="F137" s="168" t="s">
        <v>222</v>
      </c>
      <c r="G137" s="169" t="s">
        <v>157</v>
      </c>
      <c r="H137" s="170">
        <v>57</v>
      </c>
      <c r="I137" s="285">
        <v>0</v>
      </c>
      <c r="J137" s="172"/>
      <c r="K137" s="171">
        <f>ROUND(P137*H137,2)</f>
        <v>0</v>
      </c>
      <c r="L137" s="168" t="s">
        <v>1</v>
      </c>
      <c r="M137" s="173"/>
      <c r="N137" s="174" t="s">
        <v>1</v>
      </c>
      <c r="O137" s="156" t="s">
        <v>40</v>
      </c>
      <c r="P137" s="157">
        <f>I137+J137</f>
        <v>0</v>
      </c>
      <c r="Q137" s="157">
        <f>ROUND(I137*H137,2)</f>
        <v>0</v>
      </c>
      <c r="R137" s="157">
        <f>ROUND(J137*H137,2)</f>
        <v>0</v>
      </c>
      <c r="S137" s="158">
        <v>0</v>
      </c>
      <c r="T137" s="158">
        <f>S137*H137</f>
        <v>0</v>
      </c>
      <c r="U137" s="158">
        <v>3.3E-3</v>
      </c>
      <c r="V137" s="158">
        <f>U137*H137</f>
        <v>0.18809999999999999</v>
      </c>
      <c r="W137" s="158">
        <v>0</v>
      </c>
      <c r="X137" s="159">
        <f>W137*H137</f>
        <v>0</v>
      </c>
      <c r="Y137" s="28"/>
      <c r="Z137" s="28"/>
      <c r="AA137" s="197" t="str">
        <f t="shared" si="5"/>
        <v/>
      </c>
      <c r="AB137" s="198">
        <f t="shared" si="6"/>
        <v>0</v>
      </c>
      <c r="AC137" s="28"/>
      <c r="AD137" s="28"/>
      <c r="AE137" s="28"/>
      <c r="AR137" s="160" t="s">
        <v>174</v>
      </c>
      <c r="AT137" s="160" t="s">
        <v>170</v>
      </c>
      <c r="AU137" s="160" t="s">
        <v>86</v>
      </c>
      <c r="AY137" s="16" t="s">
        <v>152</v>
      </c>
      <c r="BE137" s="161">
        <f>IF(O137="základní",K137,0)</f>
        <v>0</v>
      </c>
      <c r="BF137" s="161">
        <f>IF(O137="snížená",K137,0)</f>
        <v>0</v>
      </c>
      <c r="BG137" s="161">
        <f>IF(O137="zákl. přenesená",K137,0)</f>
        <v>0</v>
      </c>
      <c r="BH137" s="161">
        <f>IF(O137="sníž. přenesená",K137,0)</f>
        <v>0</v>
      </c>
      <c r="BI137" s="161">
        <f>IF(O137="nulová",K137,0)</f>
        <v>0</v>
      </c>
      <c r="BJ137" s="16" t="s">
        <v>84</v>
      </c>
      <c r="BK137" s="161">
        <f>ROUND(P137*H137,2)</f>
        <v>0</v>
      </c>
      <c r="BL137" s="16" t="s">
        <v>159</v>
      </c>
      <c r="BM137" s="160" t="s">
        <v>817</v>
      </c>
    </row>
    <row r="138" spans="1:65" s="2" customFormat="1" ht="19.5" x14ac:dyDescent="0.2">
      <c r="A138" s="28"/>
      <c r="B138" s="29"/>
      <c r="C138" s="28"/>
      <c r="D138" s="162" t="s">
        <v>161</v>
      </c>
      <c r="E138" s="28"/>
      <c r="F138" s="163" t="s">
        <v>210</v>
      </c>
      <c r="G138" s="28"/>
      <c r="H138" s="28"/>
      <c r="I138" s="28"/>
      <c r="J138" s="28"/>
      <c r="K138" s="28"/>
      <c r="L138" s="28"/>
      <c r="M138" s="29"/>
      <c r="N138" s="164"/>
      <c r="O138" s="165"/>
      <c r="P138" s="54"/>
      <c r="Q138" s="54"/>
      <c r="R138" s="54"/>
      <c r="S138" s="54"/>
      <c r="T138" s="54"/>
      <c r="U138" s="54"/>
      <c r="V138" s="54"/>
      <c r="W138" s="54"/>
      <c r="X138" s="55"/>
      <c r="Y138" s="28"/>
      <c r="Z138" s="28"/>
      <c r="AA138" s="197" t="str">
        <f t="shared" si="5"/>
        <v/>
      </c>
      <c r="AB138" s="198" t="str">
        <f t="shared" si="6"/>
        <v/>
      </c>
      <c r="AC138" s="28"/>
      <c r="AD138" s="28"/>
      <c r="AE138" s="28"/>
      <c r="AT138" s="16" t="s">
        <v>161</v>
      </c>
      <c r="AU138" s="16" t="s">
        <v>86</v>
      </c>
    </row>
    <row r="139" spans="1:65" s="13" customFormat="1" x14ac:dyDescent="0.2">
      <c r="B139" s="175"/>
      <c r="D139" s="162" t="s">
        <v>177</v>
      </c>
      <c r="F139" s="177" t="s">
        <v>818</v>
      </c>
      <c r="H139" s="178">
        <v>57</v>
      </c>
      <c r="M139" s="175"/>
      <c r="N139" s="179"/>
      <c r="O139" s="180"/>
      <c r="P139" s="180"/>
      <c r="Q139" s="180"/>
      <c r="R139" s="180"/>
      <c r="S139" s="180"/>
      <c r="T139" s="180"/>
      <c r="U139" s="180"/>
      <c r="V139" s="180"/>
      <c r="W139" s="180"/>
      <c r="X139" s="181"/>
      <c r="AA139" s="197" t="str">
        <f t="shared" si="5"/>
        <v/>
      </c>
      <c r="AB139" s="198" t="str">
        <f t="shared" si="6"/>
        <v/>
      </c>
      <c r="AT139" s="176" t="s">
        <v>177</v>
      </c>
      <c r="AU139" s="176" t="s">
        <v>86</v>
      </c>
      <c r="AV139" s="13" t="s">
        <v>86</v>
      </c>
      <c r="AW139" s="13" t="s">
        <v>3</v>
      </c>
      <c r="AX139" s="13" t="s">
        <v>84</v>
      </c>
      <c r="AY139" s="176" t="s">
        <v>152</v>
      </c>
    </row>
    <row r="140" spans="1:65" s="2" customFormat="1" ht="16.5" customHeight="1" x14ac:dyDescent="0.2">
      <c r="A140" s="28"/>
      <c r="B140" s="148"/>
      <c r="C140" s="166" t="s">
        <v>184</v>
      </c>
      <c r="D140" s="166" t="s">
        <v>170</v>
      </c>
      <c r="E140" s="167" t="s">
        <v>226</v>
      </c>
      <c r="F140" s="168" t="s">
        <v>227</v>
      </c>
      <c r="G140" s="169" t="s">
        <v>157</v>
      </c>
      <c r="H140" s="170">
        <v>57</v>
      </c>
      <c r="I140" s="285">
        <v>0</v>
      </c>
      <c r="J140" s="172"/>
      <c r="K140" s="171">
        <f>ROUND(P140*H140,2)</f>
        <v>0</v>
      </c>
      <c r="L140" s="168" t="s">
        <v>1</v>
      </c>
      <c r="M140" s="173"/>
      <c r="N140" s="174" t="s">
        <v>1</v>
      </c>
      <c r="O140" s="156" t="s">
        <v>40</v>
      </c>
      <c r="P140" s="157">
        <f>I140+J140</f>
        <v>0</v>
      </c>
      <c r="Q140" s="157">
        <f>ROUND(I140*H140,2)</f>
        <v>0</v>
      </c>
      <c r="R140" s="157">
        <f>ROUND(J140*H140,2)</f>
        <v>0</v>
      </c>
      <c r="S140" s="158">
        <v>0</v>
      </c>
      <c r="T140" s="158">
        <f>S140*H140</f>
        <v>0</v>
      </c>
      <c r="U140" s="158">
        <v>6.6E-4</v>
      </c>
      <c r="V140" s="158">
        <f>U140*H140</f>
        <v>3.7620000000000001E-2</v>
      </c>
      <c r="W140" s="158">
        <v>0</v>
      </c>
      <c r="X140" s="159">
        <f>W140*H140</f>
        <v>0</v>
      </c>
      <c r="Y140" s="28"/>
      <c r="Z140" s="28"/>
      <c r="AA140" s="197" t="str">
        <f t="shared" si="5"/>
        <v/>
      </c>
      <c r="AB140" s="198">
        <f t="shared" si="6"/>
        <v>0</v>
      </c>
      <c r="AC140" s="28"/>
      <c r="AD140" s="28"/>
      <c r="AE140" s="28"/>
      <c r="AR140" s="160" t="s">
        <v>174</v>
      </c>
      <c r="AT140" s="160" t="s">
        <v>170</v>
      </c>
      <c r="AU140" s="160" t="s">
        <v>86</v>
      </c>
      <c r="AY140" s="16" t="s">
        <v>152</v>
      </c>
      <c r="BE140" s="161">
        <f>IF(O140="základní",K140,0)</f>
        <v>0</v>
      </c>
      <c r="BF140" s="161">
        <f>IF(O140="snížená",K140,0)</f>
        <v>0</v>
      </c>
      <c r="BG140" s="161">
        <f>IF(O140="zákl. přenesená",K140,0)</f>
        <v>0</v>
      </c>
      <c r="BH140" s="161">
        <f>IF(O140="sníž. přenesená",K140,0)</f>
        <v>0</v>
      </c>
      <c r="BI140" s="161">
        <f>IF(O140="nulová",K140,0)</f>
        <v>0</v>
      </c>
      <c r="BJ140" s="16" t="s">
        <v>84</v>
      </c>
      <c r="BK140" s="161">
        <f>ROUND(P140*H140,2)</f>
        <v>0</v>
      </c>
      <c r="BL140" s="16" t="s">
        <v>159</v>
      </c>
      <c r="BM140" s="160" t="s">
        <v>819</v>
      </c>
    </row>
    <row r="141" spans="1:65" s="2" customFormat="1" ht="19.5" x14ac:dyDescent="0.2">
      <c r="A141" s="28"/>
      <c r="B141" s="29"/>
      <c r="C141" s="28"/>
      <c r="D141" s="162" t="s">
        <v>161</v>
      </c>
      <c r="E141" s="28"/>
      <c r="F141" s="163" t="s">
        <v>210</v>
      </c>
      <c r="G141" s="28"/>
      <c r="H141" s="28"/>
      <c r="I141" s="28"/>
      <c r="J141" s="28"/>
      <c r="K141" s="28"/>
      <c r="L141" s="28"/>
      <c r="M141" s="29"/>
      <c r="N141" s="164"/>
      <c r="O141" s="165"/>
      <c r="P141" s="54"/>
      <c r="Q141" s="54"/>
      <c r="R141" s="54"/>
      <c r="S141" s="54"/>
      <c r="T141" s="54"/>
      <c r="U141" s="54"/>
      <c r="V141" s="54"/>
      <c r="W141" s="54"/>
      <c r="X141" s="55"/>
      <c r="Y141" s="28"/>
      <c r="Z141" s="28"/>
      <c r="AA141" s="197" t="str">
        <f t="shared" si="5"/>
        <v/>
      </c>
      <c r="AB141" s="198" t="str">
        <f t="shared" si="6"/>
        <v/>
      </c>
      <c r="AC141" s="28"/>
      <c r="AD141" s="28"/>
      <c r="AE141" s="28"/>
      <c r="AT141" s="16" t="s">
        <v>161</v>
      </c>
      <c r="AU141" s="16" t="s">
        <v>86</v>
      </c>
    </row>
    <row r="142" spans="1:65" s="13" customFormat="1" x14ac:dyDescent="0.2">
      <c r="B142" s="175"/>
      <c r="D142" s="162" t="s">
        <v>177</v>
      </c>
      <c r="F142" s="177" t="s">
        <v>818</v>
      </c>
      <c r="H142" s="178">
        <v>57</v>
      </c>
      <c r="M142" s="175"/>
      <c r="N142" s="179"/>
      <c r="O142" s="180"/>
      <c r="P142" s="180"/>
      <c r="Q142" s="180"/>
      <c r="R142" s="180"/>
      <c r="S142" s="180"/>
      <c r="T142" s="180"/>
      <c r="U142" s="180"/>
      <c r="V142" s="180"/>
      <c r="W142" s="180"/>
      <c r="X142" s="181"/>
      <c r="AA142" s="197" t="str">
        <f t="shared" si="5"/>
        <v/>
      </c>
      <c r="AB142" s="198" t="str">
        <f t="shared" si="6"/>
        <v/>
      </c>
      <c r="AT142" s="176" t="s">
        <v>177</v>
      </c>
      <c r="AU142" s="176" t="s">
        <v>86</v>
      </c>
      <c r="AV142" s="13" t="s">
        <v>86</v>
      </c>
      <c r="AW142" s="13" t="s">
        <v>3</v>
      </c>
      <c r="AX142" s="13" t="s">
        <v>84</v>
      </c>
      <c r="AY142" s="176" t="s">
        <v>152</v>
      </c>
    </row>
    <row r="143" spans="1:65" s="2" customFormat="1" ht="16.5" customHeight="1" x14ac:dyDescent="0.2">
      <c r="A143" s="28"/>
      <c r="B143" s="148"/>
      <c r="C143" s="166" t="s">
        <v>189</v>
      </c>
      <c r="D143" s="166" t="s">
        <v>170</v>
      </c>
      <c r="E143" s="167" t="s">
        <v>230</v>
      </c>
      <c r="F143" s="168" t="s">
        <v>231</v>
      </c>
      <c r="G143" s="169" t="s">
        <v>232</v>
      </c>
      <c r="H143" s="170">
        <v>28.5</v>
      </c>
      <c r="I143" s="285">
        <v>0</v>
      </c>
      <c r="J143" s="172"/>
      <c r="K143" s="171">
        <f>ROUND(P143*H143,2)</f>
        <v>0</v>
      </c>
      <c r="L143" s="168" t="s">
        <v>1</v>
      </c>
      <c r="M143" s="173"/>
      <c r="N143" s="174" t="s">
        <v>1</v>
      </c>
      <c r="O143" s="156" t="s">
        <v>40</v>
      </c>
      <c r="P143" s="157">
        <f>I143+J143</f>
        <v>0</v>
      </c>
      <c r="Q143" s="157">
        <f>ROUND(I143*H143,2)</f>
        <v>0</v>
      </c>
      <c r="R143" s="157">
        <f>ROUND(J143*H143,2)</f>
        <v>0</v>
      </c>
      <c r="S143" s="158">
        <v>0</v>
      </c>
      <c r="T143" s="158">
        <f>S143*H143</f>
        <v>0</v>
      </c>
      <c r="U143" s="158">
        <v>0</v>
      </c>
      <c r="V143" s="158">
        <f>U143*H143</f>
        <v>0</v>
      </c>
      <c r="W143" s="158">
        <v>0</v>
      </c>
      <c r="X143" s="159">
        <f>W143*H143</f>
        <v>0</v>
      </c>
      <c r="Y143" s="28"/>
      <c r="Z143" s="28"/>
      <c r="AA143" s="197" t="str">
        <f t="shared" si="5"/>
        <v/>
      </c>
      <c r="AB143" s="198">
        <f t="shared" si="6"/>
        <v>0</v>
      </c>
      <c r="AC143" s="28"/>
      <c r="AD143" s="28"/>
      <c r="AE143" s="28"/>
      <c r="AR143" s="160" t="s">
        <v>174</v>
      </c>
      <c r="AT143" s="160" t="s">
        <v>170</v>
      </c>
      <c r="AU143" s="160" t="s">
        <v>86</v>
      </c>
      <c r="AY143" s="16" t="s">
        <v>152</v>
      </c>
      <c r="BE143" s="161">
        <f>IF(O143="základní",K143,0)</f>
        <v>0</v>
      </c>
      <c r="BF143" s="161">
        <f>IF(O143="snížená",K143,0)</f>
        <v>0</v>
      </c>
      <c r="BG143" s="161">
        <f>IF(O143="zákl. přenesená",K143,0)</f>
        <v>0</v>
      </c>
      <c r="BH143" s="161">
        <f>IF(O143="sníž. přenesená",K143,0)</f>
        <v>0</v>
      </c>
      <c r="BI143" s="161">
        <f>IF(O143="nulová",K143,0)</f>
        <v>0</v>
      </c>
      <c r="BJ143" s="16" t="s">
        <v>84</v>
      </c>
      <c r="BK143" s="161">
        <f>ROUND(P143*H143,2)</f>
        <v>0</v>
      </c>
      <c r="BL143" s="16" t="s">
        <v>159</v>
      </c>
      <c r="BM143" s="160" t="s">
        <v>820</v>
      </c>
    </row>
    <row r="144" spans="1:65" s="2" customFormat="1" ht="19.5" x14ac:dyDescent="0.2">
      <c r="A144" s="28"/>
      <c r="B144" s="29"/>
      <c r="C144" s="28"/>
      <c r="D144" s="162" t="s">
        <v>161</v>
      </c>
      <c r="E144" s="28"/>
      <c r="F144" s="163" t="s">
        <v>210</v>
      </c>
      <c r="G144" s="28"/>
      <c r="H144" s="28"/>
      <c r="I144" s="28"/>
      <c r="J144" s="28"/>
      <c r="K144" s="28"/>
      <c r="L144" s="28"/>
      <c r="M144" s="29"/>
      <c r="N144" s="164"/>
      <c r="O144" s="165"/>
      <c r="P144" s="54"/>
      <c r="Q144" s="54"/>
      <c r="R144" s="54"/>
      <c r="S144" s="54"/>
      <c r="T144" s="54"/>
      <c r="U144" s="54"/>
      <c r="V144" s="54"/>
      <c r="W144" s="54"/>
      <c r="X144" s="55"/>
      <c r="Y144" s="28"/>
      <c r="Z144" s="28"/>
      <c r="AA144" s="197" t="str">
        <f t="shared" si="5"/>
        <v/>
      </c>
      <c r="AB144" s="198" t="str">
        <f t="shared" si="6"/>
        <v/>
      </c>
      <c r="AC144" s="28"/>
      <c r="AD144" s="28"/>
      <c r="AE144" s="28"/>
      <c r="AT144" s="16" t="s">
        <v>161</v>
      </c>
      <c r="AU144" s="16" t="s">
        <v>86</v>
      </c>
    </row>
    <row r="145" spans="1:65" s="13" customFormat="1" x14ac:dyDescent="0.2">
      <c r="B145" s="175"/>
      <c r="D145" s="162" t="s">
        <v>177</v>
      </c>
      <c r="E145" s="176" t="s">
        <v>1</v>
      </c>
      <c r="F145" s="177" t="s">
        <v>821</v>
      </c>
      <c r="H145" s="178">
        <v>28.5</v>
      </c>
      <c r="M145" s="175"/>
      <c r="N145" s="179"/>
      <c r="O145" s="180"/>
      <c r="P145" s="180"/>
      <c r="Q145" s="180"/>
      <c r="R145" s="180"/>
      <c r="S145" s="180"/>
      <c r="T145" s="180"/>
      <c r="U145" s="180"/>
      <c r="V145" s="180"/>
      <c r="W145" s="180"/>
      <c r="X145" s="181"/>
      <c r="AA145" s="197" t="str">
        <f t="shared" si="5"/>
        <v/>
      </c>
      <c r="AB145" s="198" t="str">
        <f t="shared" si="6"/>
        <v/>
      </c>
      <c r="AT145" s="176" t="s">
        <v>177</v>
      </c>
      <c r="AU145" s="176" t="s">
        <v>86</v>
      </c>
      <c r="AV145" s="13" t="s">
        <v>86</v>
      </c>
      <c r="AW145" s="13" t="s">
        <v>4</v>
      </c>
      <c r="AX145" s="13" t="s">
        <v>77</v>
      </c>
      <c r="AY145" s="176" t="s">
        <v>152</v>
      </c>
    </row>
    <row r="146" spans="1:65" s="14" customFormat="1" x14ac:dyDescent="0.2">
      <c r="B146" s="182"/>
      <c r="D146" s="162" t="s">
        <v>177</v>
      </c>
      <c r="E146" s="183" t="s">
        <v>1</v>
      </c>
      <c r="F146" s="184" t="s">
        <v>180</v>
      </c>
      <c r="H146" s="185">
        <v>28.5</v>
      </c>
      <c r="M146" s="182"/>
      <c r="N146" s="186"/>
      <c r="O146" s="187"/>
      <c r="P146" s="187"/>
      <c r="Q146" s="187"/>
      <c r="R146" s="187"/>
      <c r="S146" s="187"/>
      <c r="T146" s="187"/>
      <c r="U146" s="187"/>
      <c r="V146" s="187"/>
      <c r="W146" s="187"/>
      <c r="X146" s="188"/>
      <c r="AA146" s="197" t="str">
        <f t="shared" si="5"/>
        <v/>
      </c>
      <c r="AB146" s="198" t="str">
        <f t="shared" si="6"/>
        <v/>
      </c>
      <c r="AT146" s="183" t="s">
        <v>177</v>
      </c>
      <c r="AU146" s="183" t="s">
        <v>86</v>
      </c>
      <c r="AV146" s="14" t="s">
        <v>159</v>
      </c>
      <c r="AW146" s="14" t="s">
        <v>4</v>
      </c>
      <c r="AX146" s="14" t="s">
        <v>84</v>
      </c>
      <c r="AY146" s="183" t="s">
        <v>152</v>
      </c>
    </row>
    <row r="147" spans="1:65" s="2" customFormat="1" ht="21.75" customHeight="1" x14ac:dyDescent="0.2">
      <c r="A147" s="28"/>
      <c r="B147" s="148"/>
      <c r="C147" s="149" t="s">
        <v>174</v>
      </c>
      <c r="D147" s="149" t="s">
        <v>154</v>
      </c>
      <c r="E147" s="150" t="s">
        <v>250</v>
      </c>
      <c r="F147" s="151" t="s">
        <v>251</v>
      </c>
      <c r="G147" s="152" t="s">
        <v>157</v>
      </c>
      <c r="H147" s="153">
        <v>19</v>
      </c>
      <c r="I147" s="154">
        <v>0</v>
      </c>
      <c r="J147" s="284">
        <v>0</v>
      </c>
      <c r="K147" s="154">
        <f>ROUND(P147*H147,2)</f>
        <v>0</v>
      </c>
      <c r="L147" s="151" t="s">
        <v>158</v>
      </c>
      <c r="M147" s="29"/>
      <c r="N147" s="155" t="s">
        <v>1</v>
      </c>
      <c r="O147" s="156" t="s">
        <v>40</v>
      </c>
      <c r="P147" s="157">
        <f>I147+J147</f>
        <v>0</v>
      </c>
      <c r="Q147" s="157">
        <f>ROUND(I147*H147,2)</f>
        <v>0</v>
      </c>
      <c r="R147" s="157">
        <f>ROUND(J147*H147,2)</f>
        <v>0</v>
      </c>
      <c r="S147" s="158">
        <v>0.187</v>
      </c>
      <c r="T147" s="158">
        <f>S147*H147</f>
        <v>3.5529999999999999</v>
      </c>
      <c r="U147" s="158">
        <v>0</v>
      </c>
      <c r="V147" s="158">
        <f>U147*H147</f>
        <v>0</v>
      </c>
      <c r="W147" s="158">
        <v>0</v>
      </c>
      <c r="X147" s="159">
        <f>W147*H147</f>
        <v>0</v>
      </c>
      <c r="Y147" s="28"/>
      <c r="Z147" s="28"/>
      <c r="AA147" s="197" t="str">
        <f t="shared" si="5"/>
        <v/>
      </c>
      <c r="AB147" s="198">
        <f t="shared" si="6"/>
        <v>0</v>
      </c>
      <c r="AC147" s="28"/>
      <c r="AD147" s="28"/>
      <c r="AE147" s="28"/>
      <c r="AR147" s="160" t="s">
        <v>159</v>
      </c>
      <c r="AT147" s="160" t="s">
        <v>154</v>
      </c>
      <c r="AU147" s="160" t="s">
        <v>86</v>
      </c>
      <c r="AY147" s="16" t="s">
        <v>152</v>
      </c>
      <c r="BE147" s="161">
        <f>IF(O147="základní",K147,0)</f>
        <v>0</v>
      </c>
      <c r="BF147" s="161">
        <f>IF(O147="snížená",K147,0)</f>
        <v>0</v>
      </c>
      <c r="BG147" s="161">
        <f>IF(O147="zákl. přenesená",K147,0)</f>
        <v>0</v>
      </c>
      <c r="BH147" s="161">
        <f>IF(O147="sníž. přenesená",K147,0)</f>
        <v>0</v>
      </c>
      <c r="BI147" s="161">
        <f>IF(O147="nulová",K147,0)</f>
        <v>0</v>
      </c>
      <c r="BJ147" s="16" t="s">
        <v>84</v>
      </c>
      <c r="BK147" s="161">
        <f>ROUND(P147*H147,2)</f>
        <v>0</v>
      </c>
      <c r="BL147" s="16" t="s">
        <v>159</v>
      </c>
      <c r="BM147" s="160" t="s">
        <v>822</v>
      </c>
    </row>
    <row r="148" spans="1:65" s="2" customFormat="1" ht="19.5" x14ac:dyDescent="0.2">
      <c r="A148" s="28"/>
      <c r="B148" s="29"/>
      <c r="C148" s="28"/>
      <c r="D148" s="162" t="s">
        <v>161</v>
      </c>
      <c r="E148" s="28"/>
      <c r="F148" s="163" t="s">
        <v>210</v>
      </c>
      <c r="G148" s="28"/>
      <c r="H148" s="28"/>
      <c r="I148" s="28"/>
      <c r="J148" s="28"/>
      <c r="K148" s="28"/>
      <c r="L148" s="28"/>
      <c r="M148" s="29"/>
      <c r="N148" s="164"/>
      <c r="O148" s="165"/>
      <c r="P148" s="54"/>
      <c r="Q148" s="54"/>
      <c r="R148" s="54"/>
      <c r="S148" s="54"/>
      <c r="T148" s="54"/>
      <c r="U148" s="54"/>
      <c r="V148" s="54"/>
      <c r="W148" s="54"/>
      <c r="X148" s="55"/>
      <c r="Y148" s="28"/>
      <c r="Z148" s="28"/>
      <c r="AA148" s="197" t="str">
        <f t="shared" si="5"/>
        <v/>
      </c>
      <c r="AB148" s="198" t="str">
        <f t="shared" si="6"/>
        <v/>
      </c>
      <c r="AC148" s="28"/>
      <c r="AD148" s="28"/>
      <c r="AE148" s="28"/>
      <c r="AT148" s="16" t="s">
        <v>161</v>
      </c>
      <c r="AU148" s="16" t="s">
        <v>86</v>
      </c>
    </row>
    <row r="149" spans="1:65" s="2" customFormat="1" ht="21.75" customHeight="1" x14ac:dyDescent="0.2">
      <c r="A149" s="28"/>
      <c r="B149" s="148"/>
      <c r="C149" s="149" t="s">
        <v>194</v>
      </c>
      <c r="D149" s="149" t="s">
        <v>154</v>
      </c>
      <c r="E149" s="150" t="s">
        <v>256</v>
      </c>
      <c r="F149" s="151" t="s">
        <v>257</v>
      </c>
      <c r="G149" s="152" t="s">
        <v>258</v>
      </c>
      <c r="H149" s="153">
        <v>19</v>
      </c>
      <c r="I149" s="154">
        <v>0</v>
      </c>
      <c r="J149" s="284">
        <v>0</v>
      </c>
      <c r="K149" s="154">
        <f>ROUND(P149*H149,2)</f>
        <v>0</v>
      </c>
      <c r="L149" s="151" t="s">
        <v>158</v>
      </c>
      <c r="M149" s="29"/>
      <c r="N149" s="155" t="s">
        <v>1</v>
      </c>
      <c r="O149" s="156" t="s">
        <v>40</v>
      </c>
      <c r="P149" s="157">
        <f>I149+J149</f>
        <v>0</v>
      </c>
      <c r="Q149" s="157">
        <f>ROUND(I149*H149,2)</f>
        <v>0</v>
      </c>
      <c r="R149" s="157">
        <f>ROUND(J149*H149,2)</f>
        <v>0</v>
      </c>
      <c r="S149" s="158">
        <v>0.113</v>
      </c>
      <c r="T149" s="158">
        <f>S149*H149</f>
        <v>2.1470000000000002</v>
      </c>
      <c r="U149" s="158">
        <v>0</v>
      </c>
      <c r="V149" s="158">
        <f>U149*H149</f>
        <v>0</v>
      </c>
      <c r="W149" s="158">
        <v>0</v>
      </c>
      <c r="X149" s="159">
        <f>W149*H149</f>
        <v>0</v>
      </c>
      <c r="Y149" s="28"/>
      <c r="Z149" s="28"/>
      <c r="AA149" s="197" t="str">
        <f t="shared" si="5"/>
        <v/>
      </c>
      <c r="AB149" s="198">
        <f t="shared" si="6"/>
        <v>0</v>
      </c>
      <c r="AC149" s="28"/>
      <c r="AD149" s="28"/>
      <c r="AE149" s="28"/>
      <c r="AR149" s="160" t="s">
        <v>159</v>
      </c>
      <c r="AT149" s="160" t="s">
        <v>154</v>
      </c>
      <c r="AU149" s="160" t="s">
        <v>86</v>
      </c>
      <c r="AY149" s="16" t="s">
        <v>152</v>
      </c>
      <c r="BE149" s="161">
        <f>IF(O149="základní",K149,0)</f>
        <v>0</v>
      </c>
      <c r="BF149" s="161">
        <f>IF(O149="snížená",K149,0)</f>
        <v>0</v>
      </c>
      <c r="BG149" s="161">
        <f>IF(O149="zákl. přenesená",K149,0)</f>
        <v>0</v>
      </c>
      <c r="BH149" s="161">
        <f>IF(O149="sníž. přenesená",K149,0)</f>
        <v>0</v>
      </c>
      <c r="BI149" s="161">
        <f>IF(O149="nulová",K149,0)</f>
        <v>0</v>
      </c>
      <c r="BJ149" s="16" t="s">
        <v>84</v>
      </c>
      <c r="BK149" s="161">
        <f>ROUND(P149*H149,2)</f>
        <v>0</v>
      </c>
      <c r="BL149" s="16" t="s">
        <v>159</v>
      </c>
      <c r="BM149" s="160" t="s">
        <v>823</v>
      </c>
    </row>
    <row r="150" spans="1:65" s="2" customFormat="1" ht="19.5" x14ac:dyDescent="0.2">
      <c r="A150" s="28"/>
      <c r="B150" s="29"/>
      <c r="C150" s="28"/>
      <c r="D150" s="162" t="s">
        <v>161</v>
      </c>
      <c r="E150" s="28"/>
      <c r="F150" s="163" t="s">
        <v>210</v>
      </c>
      <c r="G150" s="28"/>
      <c r="H150" s="28"/>
      <c r="I150" s="28"/>
      <c r="J150" s="28"/>
      <c r="K150" s="28"/>
      <c r="L150" s="28"/>
      <c r="M150" s="29"/>
      <c r="N150" s="164"/>
      <c r="O150" s="165"/>
      <c r="P150" s="54"/>
      <c r="Q150" s="54"/>
      <c r="R150" s="54"/>
      <c r="S150" s="54"/>
      <c r="T150" s="54"/>
      <c r="U150" s="54"/>
      <c r="V150" s="54"/>
      <c r="W150" s="54"/>
      <c r="X150" s="55"/>
      <c r="Y150" s="28"/>
      <c r="Z150" s="28"/>
      <c r="AA150" s="197" t="str">
        <f t="shared" si="5"/>
        <v/>
      </c>
      <c r="AB150" s="198" t="str">
        <f t="shared" si="6"/>
        <v/>
      </c>
      <c r="AC150" s="28"/>
      <c r="AD150" s="28"/>
      <c r="AE150" s="28"/>
      <c r="AT150" s="16" t="s">
        <v>161</v>
      </c>
      <c r="AU150" s="16" t="s">
        <v>86</v>
      </c>
    </row>
    <row r="151" spans="1:65" s="2" customFormat="1" ht="21.75" customHeight="1" x14ac:dyDescent="0.2">
      <c r="A151" s="28"/>
      <c r="B151" s="148"/>
      <c r="C151" s="166" t="s">
        <v>199</v>
      </c>
      <c r="D151" s="166" t="s">
        <v>170</v>
      </c>
      <c r="E151" s="167" t="s">
        <v>261</v>
      </c>
      <c r="F151" s="168" t="s">
        <v>262</v>
      </c>
      <c r="G151" s="169" t="s">
        <v>173</v>
      </c>
      <c r="H151" s="170">
        <v>1.9570000000000001</v>
      </c>
      <c r="I151" s="285">
        <v>0</v>
      </c>
      <c r="J151" s="172"/>
      <c r="K151" s="171">
        <f>ROUND(P151*H151,2)</f>
        <v>0</v>
      </c>
      <c r="L151" s="168" t="s">
        <v>158</v>
      </c>
      <c r="M151" s="173"/>
      <c r="N151" s="174" t="s">
        <v>1</v>
      </c>
      <c r="O151" s="156" t="s">
        <v>40</v>
      </c>
      <c r="P151" s="157">
        <f>I151+J151</f>
        <v>0</v>
      </c>
      <c r="Q151" s="157">
        <f>ROUND(I151*H151,2)</f>
        <v>0</v>
      </c>
      <c r="R151" s="157">
        <f>ROUND(J151*H151,2)</f>
        <v>0</v>
      </c>
      <c r="S151" s="158">
        <v>0</v>
      </c>
      <c r="T151" s="158">
        <f>S151*H151</f>
        <v>0</v>
      </c>
      <c r="U151" s="158">
        <v>0.2</v>
      </c>
      <c r="V151" s="158">
        <f>U151*H151</f>
        <v>0.39140000000000003</v>
      </c>
      <c r="W151" s="158">
        <v>0</v>
      </c>
      <c r="X151" s="159">
        <f>W151*H151</f>
        <v>0</v>
      </c>
      <c r="Y151" s="28"/>
      <c r="Z151" s="28"/>
      <c r="AA151" s="197" t="str">
        <f t="shared" si="5"/>
        <v/>
      </c>
      <c r="AB151" s="198">
        <f t="shared" si="6"/>
        <v>0</v>
      </c>
      <c r="AC151" s="28"/>
      <c r="AD151" s="28"/>
      <c r="AE151" s="28"/>
      <c r="AR151" s="160" t="s">
        <v>174</v>
      </c>
      <c r="AT151" s="160" t="s">
        <v>170</v>
      </c>
      <c r="AU151" s="160" t="s">
        <v>86</v>
      </c>
      <c r="AY151" s="16" t="s">
        <v>152</v>
      </c>
      <c r="BE151" s="161">
        <f>IF(O151="základní",K151,0)</f>
        <v>0</v>
      </c>
      <c r="BF151" s="161">
        <f>IF(O151="snížená",K151,0)</f>
        <v>0</v>
      </c>
      <c r="BG151" s="161">
        <f>IF(O151="zákl. přenesená",K151,0)</f>
        <v>0</v>
      </c>
      <c r="BH151" s="161">
        <f>IF(O151="sníž. přenesená",K151,0)</f>
        <v>0</v>
      </c>
      <c r="BI151" s="161">
        <f>IF(O151="nulová",K151,0)</f>
        <v>0</v>
      </c>
      <c r="BJ151" s="16" t="s">
        <v>84</v>
      </c>
      <c r="BK151" s="161">
        <f>ROUND(P151*H151,2)</f>
        <v>0</v>
      </c>
      <c r="BL151" s="16" t="s">
        <v>159</v>
      </c>
      <c r="BM151" s="160" t="s">
        <v>824</v>
      </c>
    </row>
    <row r="152" spans="1:65" s="2" customFormat="1" ht="19.5" x14ac:dyDescent="0.2">
      <c r="A152" s="28"/>
      <c r="B152" s="29"/>
      <c r="C152" s="28"/>
      <c r="D152" s="162" t="s">
        <v>161</v>
      </c>
      <c r="E152" s="28"/>
      <c r="F152" s="163" t="s">
        <v>210</v>
      </c>
      <c r="G152" s="28"/>
      <c r="H152" s="28"/>
      <c r="I152" s="28"/>
      <c r="J152" s="28"/>
      <c r="K152" s="28"/>
      <c r="L152" s="28"/>
      <c r="M152" s="29"/>
      <c r="N152" s="164"/>
      <c r="O152" s="165"/>
      <c r="P152" s="54"/>
      <c r="Q152" s="54"/>
      <c r="R152" s="54"/>
      <c r="S152" s="54"/>
      <c r="T152" s="54"/>
      <c r="U152" s="54"/>
      <c r="V152" s="54"/>
      <c r="W152" s="54"/>
      <c r="X152" s="55"/>
      <c r="Y152" s="28"/>
      <c r="Z152" s="28"/>
      <c r="AA152" s="197" t="str">
        <f t="shared" si="5"/>
        <v/>
      </c>
      <c r="AB152" s="198" t="str">
        <f t="shared" si="6"/>
        <v/>
      </c>
      <c r="AC152" s="28"/>
      <c r="AD152" s="28"/>
      <c r="AE152" s="28"/>
      <c r="AT152" s="16" t="s">
        <v>161</v>
      </c>
      <c r="AU152" s="16" t="s">
        <v>86</v>
      </c>
    </row>
    <row r="153" spans="1:65" s="13" customFormat="1" x14ac:dyDescent="0.2">
      <c r="B153" s="175"/>
      <c r="D153" s="162" t="s">
        <v>177</v>
      </c>
      <c r="F153" s="177" t="s">
        <v>825</v>
      </c>
      <c r="H153" s="178">
        <v>1.9570000000000001</v>
      </c>
      <c r="M153" s="175"/>
      <c r="N153" s="179"/>
      <c r="O153" s="180"/>
      <c r="P153" s="180"/>
      <c r="Q153" s="180"/>
      <c r="R153" s="180"/>
      <c r="S153" s="180"/>
      <c r="T153" s="180"/>
      <c r="U153" s="180"/>
      <c r="V153" s="180"/>
      <c r="W153" s="180"/>
      <c r="X153" s="181"/>
      <c r="AA153" s="197" t="str">
        <f t="shared" si="5"/>
        <v/>
      </c>
      <c r="AB153" s="198" t="str">
        <f t="shared" si="6"/>
        <v/>
      </c>
      <c r="AT153" s="176" t="s">
        <v>177</v>
      </c>
      <c r="AU153" s="176" t="s">
        <v>86</v>
      </c>
      <c r="AV153" s="13" t="s">
        <v>86</v>
      </c>
      <c r="AW153" s="13" t="s">
        <v>3</v>
      </c>
      <c r="AX153" s="13" t="s">
        <v>84</v>
      </c>
      <c r="AY153" s="176" t="s">
        <v>152</v>
      </c>
    </row>
    <row r="154" spans="1:65" s="2" customFormat="1" ht="16.5" customHeight="1" x14ac:dyDescent="0.2">
      <c r="A154" s="28"/>
      <c r="B154" s="148"/>
      <c r="C154" s="149" t="s">
        <v>202</v>
      </c>
      <c r="D154" s="149" t="s">
        <v>154</v>
      </c>
      <c r="E154" s="150" t="s">
        <v>271</v>
      </c>
      <c r="F154" s="151" t="s">
        <v>272</v>
      </c>
      <c r="G154" s="152" t="s">
        <v>273</v>
      </c>
      <c r="H154" s="153">
        <v>6.46</v>
      </c>
      <c r="I154" s="284">
        <v>0</v>
      </c>
      <c r="J154" s="284">
        <v>0</v>
      </c>
      <c r="K154" s="154">
        <f>ROUND(P154*H154,2)</f>
        <v>0</v>
      </c>
      <c r="L154" s="151" t="s">
        <v>1</v>
      </c>
      <c r="M154" s="29"/>
      <c r="N154" s="155" t="s">
        <v>1</v>
      </c>
      <c r="O154" s="156" t="s">
        <v>40</v>
      </c>
      <c r="P154" s="157">
        <f>I154+J154</f>
        <v>0</v>
      </c>
      <c r="Q154" s="157">
        <f>ROUND(I154*H154,2)</f>
        <v>0</v>
      </c>
      <c r="R154" s="157">
        <f>ROUND(J154*H154,2)</f>
        <v>0</v>
      </c>
      <c r="S154" s="158">
        <v>0</v>
      </c>
      <c r="T154" s="158">
        <f>S154*H154</f>
        <v>0</v>
      </c>
      <c r="U154" s="158">
        <v>0</v>
      </c>
      <c r="V154" s="158">
        <f>U154*H154</f>
        <v>0</v>
      </c>
      <c r="W154" s="158">
        <v>0</v>
      </c>
      <c r="X154" s="159">
        <f>W154*H154</f>
        <v>0</v>
      </c>
      <c r="Y154" s="28"/>
      <c r="Z154" s="28"/>
      <c r="AA154" s="197" t="str">
        <f t="shared" si="5"/>
        <v/>
      </c>
      <c r="AB154" s="198">
        <f t="shared" si="6"/>
        <v>0</v>
      </c>
      <c r="AC154" s="28"/>
      <c r="AD154" s="28"/>
      <c r="AE154" s="28"/>
      <c r="AR154" s="160" t="s">
        <v>159</v>
      </c>
      <c r="AT154" s="160" t="s">
        <v>154</v>
      </c>
      <c r="AU154" s="160" t="s">
        <v>86</v>
      </c>
      <c r="AY154" s="16" t="s">
        <v>152</v>
      </c>
      <c r="BE154" s="161">
        <f>IF(O154="základní",K154,0)</f>
        <v>0</v>
      </c>
      <c r="BF154" s="161">
        <f>IF(O154="snížená",K154,0)</f>
        <v>0</v>
      </c>
      <c r="BG154" s="161">
        <f>IF(O154="zákl. přenesená",K154,0)</f>
        <v>0</v>
      </c>
      <c r="BH154" s="161">
        <f>IF(O154="sníž. přenesená",K154,0)</f>
        <v>0</v>
      </c>
      <c r="BI154" s="161">
        <f>IF(O154="nulová",K154,0)</f>
        <v>0</v>
      </c>
      <c r="BJ154" s="16" t="s">
        <v>84</v>
      </c>
      <c r="BK154" s="161">
        <f>ROUND(P154*H154,2)</f>
        <v>0</v>
      </c>
      <c r="BL154" s="16" t="s">
        <v>159</v>
      </c>
      <c r="BM154" s="160" t="s">
        <v>826</v>
      </c>
    </row>
    <row r="155" spans="1:65" s="2" customFormat="1" ht="29.25" x14ac:dyDescent="0.2">
      <c r="A155" s="28"/>
      <c r="B155" s="29"/>
      <c r="C155" s="28"/>
      <c r="D155" s="162" t="s">
        <v>161</v>
      </c>
      <c r="E155" s="28"/>
      <c r="F155" s="163" t="s">
        <v>275</v>
      </c>
      <c r="G155" s="28"/>
      <c r="H155" s="28"/>
      <c r="I155" s="28"/>
      <c r="J155" s="28"/>
      <c r="K155" s="28"/>
      <c r="L155" s="28"/>
      <c r="M155" s="29"/>
      <c r="N155" s="164"/>
      <c r="O155" s="165"/>
      <c r="P155" s="54"/>
      <c r="Q155" s="54"/>
      <c r="R155" s="54"/>
      <c r="S155" s="54"/>
      <c r="T155" s="54"/>
      <c r="U155" s="54"/>
      <c r="V155" s="54"/>
      <c r="W155" s="54"/>
      <c r="X155" s="55"/>
      <c r="Y155" s="28"/>
      <c r="Z155" s="28"/>
      <c r="AA155" s="197" t="str">
        <f t="shared" si="5"/>
        <v/>
      </c>
      <c r="AB155" s="198" t="str">
        <f t="shared" si="6"/>
        <v/>
      </c>
      <c r="AC155" s="28"/>
      <c r="AD155" s="28"/>
      <c r="AE155" s="28"/>
      <c r="AT155" s="16" t="s">
        <v>161</v>
      </c>
      <c r="AU155" s="16" t="s">
        <v>86</v>
      </c>
    </row>
    <row r="156" spans="1:65" s="13" customFormat="1" x14ac:dyDescent="0.2">
      <c r="B156" s="175"/>
      <c r="D156" s="162" t="s">
        <v>177</v>
      </c>
      <c r="E156" s="176" t="s">
        <v>1</v>
      </c>
      <c r="F156" s="177" t="s">
        <v>827</v>
      </c>
      <c r="H156" s="178">
        <v>6.46</v>
      </c>
      <c r="M156" s="175"/>
      <c r="N156" s="179"/>
      <c r="O156" s="180"/>
      <c r="P156" s="180"/>
      <c r="Q156" s="180"/>
      <c r="R156" s="180"/>
      <c r="S156" s="180"/>
      <c r="T156" s="180"/>
      <c r="U156" s="180"/>
      <c r="V156" s="180"/>
      <c r="W156" s="180"/>
      <c r="X156" s="181"/>
      <c r="AA156" s="197" t="str">
        <f t="shared" si="5"/>
        <v/>
      </c>
      <c r="AB156" s="198" t="str">
        <f t="shared" si="6"/>
        <v/>
      </c>
      <c r="AT156" s="176" t="s">
        <v>177</v>
      </c>
      <c r="AU156" s="176" t="s">
        <v>86</v>
      </c>
      <c r="AV156" s="13" t="s">
        <v>86</v>
      </c>
      <c r="AW156" s="13" t="s">
        <v>4</v>
      </c>
      <c r="AX156" s="13" t="s">
        <v>84</v>
      </c>
      <c r="AY156" s="176" t="s">
        <v>152</v>
      </c>
    </row>
    <row r="157" spans="1:65" s="2" customFormat="1" ht="16.5" customHeight="1" x14ac:dyDescent="0.2">
      <c r="A157" s="28"/>
      <c r="B157" s="148"/>
      <c r="C157" s="149" t="s">
        <v>206</v>
      </c>
      <c r="D157" s="149" t="s">
        <v>154</v>
      </c>
      <c r="E157" s="150" t="s">
        <v>282</v>
      </c>
      <c r="F157" s="151" t="s">
        <v>283</v>
      </c>
      <c r="G157" s="152" t="s">
        <v>284</v>
      </c>
      <c r="H157" s="153">
        <v>1</v>
      </c>
      <c r="I157" s="154">
        <v>0</v>
      </c>
      <c r="J157" s="284">
        <v>0</v>
      </c>
      <c r="K157" s="154">
        <f>ROUND(P157*H157,2)</f>
        <v>0</v>
      </c>
      <c r="L157" s="151" t="s">
        <v>1</v>
      </c>
      <c r="M157" s="29"/>
      <c r="N157" s="155" t="s">
        <v>1</v>
      </c>
      <c r="O157" s="156" t="s">
        <v>40</v>
      </c>
      <c r="P157" s="157">
        <f>I157+J157</f>
        <v>0</v>
      </c>
      <c r="Q157" s="157">
        <f>ROUND(I157*H157,2)</f>
        <v>0</v>
      </c>
      <c r="R157" s="157">
        <f>ROUND(J157*H157,2)</f>
        <v>0</v>
      </c>
      <c r="S157" s="158">
        <v>0</v>
      </c>
      <c r="T157" s="158">
        <f>S157*H157</f>
        <v>0</v>
      </c>
      <c r="U157" s="158">
        <v>0</v>
      </c>
      <c r="V157" s="158">
        <f>U157*H157</f>
        <v>0</v>
      </c>
      <c r="W157" s="158">
        <v>0</v>
      </c>
      <c r="X157" s="159">
        <f>W157*H157</f>
        <v>0</v>
      </c>
      <c r="Y157" s="28"/>
      <c r="Z157" s="28"/>
      <c r="AA157" s="197" t="str">
        <f t="shared" si="5"/>
        <v/>
      </c>
      <c r="AB157" s="198">
        <f t="shared" si="6"/>
        <v>0</v>
      </c>
      <c r="AC157" s="28"/>
      <c r="AD157" s="28"/>
      <c r="AE157" s="28"/>
      <c r="AR157" s="160" t="s">
        <v>159</v>
      </c>
      <c r="AT157" s="160" t="s">
        <v>154</v>
      </c>
      <c r="AU157" s="160" t="s">
        <v>86</v>
      </c>
      <c r="AY157" s="16" t="s">
        <v>152</v>
      </c>
      <c r="BE157" s="161">
        <f>IF(O157="základní",K157,0)</f>
        <v>0</v>
      </c>
      <c r="BF157" s="161">
        <f>IF(O157="snížená",K157,0)</f>
        <v>0</v>
      </c>
      <c r="BG157" s="161">
        <f>IF(O157="zákl. přenesená",K157,0)</f>
        <v>0</v>
      </c>
      <c r="BH157" s="161">
        <f>IF(O157="sníž. přenesená",K157,0)</f>
        <v>0</v>
      </c>
      <c r="BI157" s="161">
        <f>IF(O157="nulová",K157,0)</f>
        <v>0</v>
      </c>
      <c r="BJ157" s="16" t="s">
        <v>84</v>
      </c>
      <c r="BK157" s="161">
        <f>ROUND(P157*H157,2)</f>
        <v>0</v>
      </c>
      <c r="BL157" s="16" t="s">
        <v>159</v>
      </c>
      <c r="BM157" s="160" t="s">
        <v>828</v>
      </c>
    </row>
    <row r="158" spans="1:65" s="2" customFormat="1" ht="19.5" x14ac:dyDescent="0.2">
      <c r="A158" s="28"/>
      <c r="B158" s="29"/>
      <c r="C158" s="28"/>
      <c r="D158" s="162" t="s">
        <v>161</v>
      </c>
      <c r="E158" s="28"/>
      <c r="F158" s="163" t="s">
        <v>210</v>
      </c>
      <c r="G158" s="28"/>
      <c r="H158" s="28"/>
      <c r="I158" s="28"/>
      <c r="J158" s="28"/>
      <c r="K158" s="28"/>
      <c r="L158" s="28"/>
      <c r="M158" s="29"/>
      <c r="N158" s="164"/>
      <c r="O158" s="165"/>
      <c r="P158" s="54"/>
      <c r="Q158" s="54"/>
      <c r="R158" s="54"/>
      <c r="S158" s="54"/>
      <c r="T158" s="54"/>
      <c r="U158" s="54"/>
      <c r="V158" s="54"/>
      <c r="W158" s="54"/>
      <c r="X158" s="55"/>
      <c r="Y158" s="28"/>
      <c r="Z158" s="28"/>
      <c r="AA158" s="197" t="str">
        <f t="shared" si="5"/>
        <v/>
      </c>
      <c r="AB158" s="198" t="str">
        <f t="shared" si="6"/>
        <v/>
      </c>
      <c r="AC158" s="28"/>
      <c r="AD158" s="28"/>
      <c r="AE158" s="28"/>
      <c r="AT158" s="16" t="s">
        <v>161</v>
      </c>
      <c r="AU158" s="16" t="s">
        <v>86</v>
      </c>
    </row>
    <row r="159" spans="1:65" s="12" customFormat="1" ht="22.9" customHeight="1" x14ac:dyDescent="0.2">
      <c r="B159" s="135"/>
      <c r="D159" s="136" t="s">
        <v>76</v>
      </c>
      <c r="E159" s="146" t="s">
        <v>286</v>
      </c>
      <c r="F159" s="146" t="s">
        <v>287</v>
      </c>
      <c r="K159" s="147">
        <f>BK159</f>
        <v>0</v>
      </c>
      <c r="M159" s="135"/>
      <c r="N159" s="139"/>
      <c r="O159" s="140"/>
      <c r="P159" s="140"/>
      <c r="Q159" s="141">
        <f>SUM(Q160:Q161)</f>
        <v>0</v>
      </c>
      <c r="R159" s="141">
        <f>SUM(R160:R161)</f>
        <v>0</v>
      </c>
      <c r="S159" s="140"/>
      <c r="T159" s="142">
        <f>SUM(T160:T161)</f>
        <v>5.4241240000000008</v>
      </c>
      <c r="U159" s="140"/>
      <c r="V159" s="142">
        <f>SUM(V160:V161)</f>
        <v>0</v>
      </c>
      <c r="W159" s="140"/>
      <c r="X159" s="143">
        <f>SUM(X160:X161)</f>
        <v>0</v>
      </c>
      <c r="AA159" s="197" t="str">
        <f t="shared" si="5"/>
        <v/>
      </c>
      <c r="AB159" s="198" t="str">
        <f t="shared" si="6"/>
        <v/>
      </c>
      <c r="AR159" s="136" t="s">
        <v>84</v>
      </c>
      <c r="AT159" s="144" t="s">
        <v>76</v>
      </c>
      <c r="AU159" s="144" t="s">
        <v>84</v>
      </c>
      <c r="AY159" s="136" t="s">
        <v>152</v>
      </c>
      <c r="BK159" s="145">
        <f>SUM(BK160:BK161)</f>
        <v>0</v>
      </c>
    </row>
    <row r="160" spans="1:65" s="2" customFormat="1" ht="21.75" customHeight="1" x14ac:dyDescent="0.2">
      <c r="A160" s="28"/>
      <c r="B160" s="148"/>
      <c r="C160" s="149" t="s">
        <v>211</v>
      </c>
      <c r="D160" s="149" t="s">
        <v>154</v>
      </c>
      <c r="E160" s="150" t="s">
        <v>289</v>
      </c>
      <c r="F160" s="151" t="s">
        <v>290</v>
      </c>
      <c r="G160" s="152" t="s">
        <v>291</v>
      </c>
      <c r="H160" s="153">
        <v>2.7080000000000002</v>
      </c>
      <c r="I160" s="154">
        <v>0</v>
      </c>
      <c r="J160" s="284">
        <v>0</v>
      </c>
      <c r="K160" s="154">
        <f>ROUND(P160*H160,2)</f>
        <v>0</v>
      </c>
      <c r="L160" s="151" t="s">
        <v>158</v>
      </c>
      <c r="M160" s="29"/>
      <c r="N160" s="155" t="s">
        <v>1</v>
      </c>
      <c r="O160" s="156" t="s">
        <v>40</v>
      </c>
      <c r="P160" s="157">
        <f>I160+J160</f>
        <v>0</v>
      </c>
      <c r="Q160" s="157">
        <f>ROUND(I160*H160,2)</f>
        <v>0</v>
      </c>
      <c r="R160" s="157">
        <f>ROUND(J160*H160,2)</f>
        <v>0</v>
      </c>
      <c r="S160" s="158">
        <v>2.0030000000000001</v>
      </c>
      <c r="T160" s="158">
        <f>S160*H160</f>
        <v>5.4241240000000008</v>
      </c>
      <c r="U160" s="158">
        <v>0</v>
      </c>
      <c r="V160" s="158">
        <f>U160*H160</f>
        <v>0</v>
      </c>
      <c r="W160" s="158">
        <v>0</v>
      </c>
      <c r="X160" s="159">
        <f>W160*H160</f>
        <v>0</v>
      </c>
      <c r="Y160" s="28"/>
      <c r="Z160" s="28"/>
      <c r="AA160" s="197" t="str">
        <f t="shared" si="5"/>
        <v/>
      </c>
      <c r="AB160" s="198">
        <f t="shared" si="6"/>
        <v>0</v>
      </c>
      <c r="AC160" s="28"/>
      <c r="AD160" s="28"/>
      <c r="AE160" s="28"/>
      <c r="AR160" s="160" t="s">
        <v>159</v>
      </c>
      <c r="AT160" s="160" t="s">
        <v>154</v>
      </c>
      <c r="AU160" s="160" t="s">
        <v>86</v>
      </c>
      <c r="AY160" s="16" t="s">
        <v>152</v>
      </c>
      <c r="BE160" s="161">
        <f>IF(O160="základní",K160,0)</f>
        <v>0</v>
      </c>
      <c r="BF160" s="161">
        <f>IF(O160="snížená",K160,0)</f>
        <v>0</v>
      </c>
      <c r="BG160" s="161">
        <f>IF(O160="zákl. přenesená",K160,0)</f>
        <v>0</v>
      </c>
      <c r="BH160" s="161">
        <f>IF(O160="sníž. přenesená",K160,0)</f>
        <v>0</v>
      </c>
      <c r="BI160" s="161">
        <f>IF(O160="nulová",K160,0)</f>
        <v>0</v>
      </c>
      <c r="BJ160" s="16" t="s">
        <v>84</v>
      </c>
      <c r="BK160" s="161">
        <f>ROUND(P160*H160,2)</f>
        <v>0</v>
      </c>
      <c r="BL160" s="16" t="s">
        <v>159</v>
      </c>
      <c r="BM160" s="160" t="s">
        <v>829</v>
      </c>
    </row>
    <row r="161" spans="1:65" s="2" customFormat="1" ht="19.5" x14ac:dyDescent="0.2">
      <c r="A161" s="28"/>
      <c r="B161" s="29"/>
      <c r="C161" s="28"/>
      <c r="D161" s="162" t="s">
        <v>161</v>
      </c>
      <c r="E161" s="28"/>
      <c r="F161" s="163" t="s">
        <v>210</v>
      </c>
      <c r="G161" s="28"/>
      <c r="H161" s="28"/>
      <c r="I161" s="28"/>
      <c r="J161" s="28"/>
      <c r="K161" s="28"/>
      <c r="L161" s="28"/>
      <c r="M161" s="29"/>
      <c r="N161" s="164"/>
      <c r="O161" s="165"/>
      <c r="P161" s="54"/>
      <c r="Q161" s="54"/>
      <c r="R161" s="54"/>
      <c r="S161" s="54"/>
      <c r="T161" s="54"/>
      <c r="U161" s="54"/>
      <c r="V161" s="54"/>
      <c r="W161" s="54"/>
      <c r="X161" s="55"/>
      <c r="Y161" s="28"/>
      <c r="Z161" s="28"/>
      <c r="AA161" s="197" t="str">
        <f t="shared" si="5"/>
        <v/>
      </c>
      <c r="AB161" s="198" t="str">
        <f t="shared" si="6"/>
        <v/>
      </c>
      <c r="AC161" s="28"/>
      <c r="AD161" s="28"/>
      <c r="AE161" s="28"/>
      <c r="AT161" s="16" t="s">
        <v>161</v>
      </c>
      <c r="AU161" s="16" t="s">
        <v>86</v>
      </c>
    </row>
    <row r="162" spans="1:65" s="12" customFormat="1" ht="22.9" customHeight="1" x14ac:dyDescent="0.2">
      <c r="B162" s="135"/>
      <c r="D162" s="136" t="s">
        <v>76</v>
      </c>
      <c r="E162" s="146" t="s">
        <v>295</v>
      </c>
      <c r="F162" s="146" t="s">
        <v>296</v>
      </c>
      <c r="K162" s="147">
        <f>BK162</f>
        <v>0</v>
      </c>
      <c r="M162" s="135"/>
      <c r="N162" s="139"/>
      <c r="O162" s="140"/>
      <c r="P162" s="140"/>
      <c r="Q162" s="141">
        <f>SUM(Q163:Q164)</f>
        <v>0</v>
      </c>
      <c r="R162" s="141">
        <f>SUM(R163:R164)</f>
        <v>0</v>
      </c>
      <c r="S162" s="140"/>
      <c r="T162" s="142">
        <f>SUM(T163:T164)</f>
        <v>0</v>
      </c>
      <c r="U162" s="140"/>
      <c r="V162" s="142">
        <f>SUM(V163:V164)</f>
        <v>0</v>
      </c>
      <c r="W162" s="140"/>
      <c r="X162" s="143">
        <f>SUM(X163:X164)</f>
        <v>0</v>
      </c>
      <c r="AA162" s="197" t="str">
        <f t="shared" si="5"/>
        <v/>
      </c>
      <c r="AB162" s="198" t="str">
        <f t="shared" si="6"/>
        <v/>
      </c>
      <c r="AR162" s="136" t="s">
        <v>84</v>
      </c>
      <c r="AT162" s="144" t="s">
        <v>76</v>
      </c>
      <c r="AU162" s="144" t="s">
        <v>84</v>
      </c>
      <c r="AY162" s="136" t="s">
        <v>152</v>
      </c>
      <c r="BK162" s="145">
        <f>SUM(BK163:BK164)</f>
        <v>0</v>
      </c>
    </row>
    <row r="163" spans="1:65" s="2" customFormat="1" ht="16.5" customHeight="1" thickBot="1" x14ac:dyDescent="0.25">
      <c r="A163" s="28"/>
      <c r="B163" s="148"/>
      <c r="C163" s="166" t="s">
        <v>213</v>
      </c>
      <c r="D163" s="166" t="s">
        <v>170</v>
      </c>
      <c r="E163" s="167" t="s">
        <v>830</v>
      </c>
      <c r="F163" s="168" t="s">
        <v>831</v>
      </c>
      <c r="G163" s="169" t="s">
        <v>157</v>
      </c>
      <c r="H163" s="170">
        <v>19</v>
      </c>
      <c r="I163" s="285">
        <v>0</v>
      </c>
      <c r="J163" s="172"/>
      <c r="K163" s="171">
        <f>ROUND(P163*H163,2)</f>
        <v>0</v>
      </c>
      <c r="L163" s="168" t="s">
        <v>1</v>
      </c>
      <c r="M163" s="173"/>
      <c r="N163" s="174" t="s">
        <v>1</v>
      </c>
      <c r="O163" s="156" t="s">
        <v>40</v>
      </c>
      <c r="P163" s="157">
        <f>I163+J163</f>
        <v>0</v>
      </c>
      <c r="Q163" s="157">
        <f>ROUND(I163*H163,2)</f>
        <v>0</v>
      </c>
      <c r="R163" s="157">
        <f>ROUND(J163*H163,2)</f>
        <v>0</v>
      </c>
      <c r="S163" s="158">
        <v>0</v>
      </c>
      <c r="T163" s="158">
        <f>S163*H163</f>
        <v>0</v>
      </c>
      <c r="U163" s="158">
        <v>0</v>
      </c>
      <c r="V163" s="158">
        <f>U163*H163</f>
        <v>0</v>
      </c>
      <c r="W163" s="158">
        <v>0</v>
      </c>
      <c r="X163" s="159">
        <f>W163*H163</f>
        <v>0</v>
      </c>
      <c r="Y163" s="28"/>
      <c r="Z163" s="28"/>
      <c r="AA163" s="197" t="str">
        <f t="shared" si="5"/>
        <v/>
      </c>
      <c r="AB163" s="198">
        <f t="shared" si="6"/>
        <v>0</v>
      </c>
      <c r="AC163" s="28"/>
      <c r="AD163" s="28"/>
      <c r="AE163" s="28"/>
      <c r="AR163" s="160" t="s">
        <v>174</v>
      </c>
      <c r="AT163" s="160" t="s">
        <v>170</v>
      </c>
      <c r="AU163" s="160" t="s">
        <v>86</v>
      </c>
      <c r="AY163" s="16" t="s">
        <v>152</v>
      </c>
      <c r="BE163" s="161">
        <f>IF(O163="základní",K163,0)</f>
        <v>0</v>
      </c>
      <c r="BF163" s="161">
        <f>IF(O163="snížená",K163,0)</f>
        <v>0</v>
      </c>
      <c r="BG163" s="161">
        <f>IF(O163="zákl. přenesená",K163,0)</f>
        <v>0</v>
      </c>
      <c r="BH163" s="161">
        <f>IF(O163="sníž. přenesená",K163,0)</f>
        <v>0</v>
      </c>
      <c r="BI163" s="161">
        <f>IF(O163="nulová",K163,0)</f>
        <v>0</v>
      </c>
      <c r="BJ163" s="16" t="s">
        <v>84</v>
      </c>
      <c r="BK163" s="161">
        <f>ROUND(P163*H163,2)</f>
        <v>0</v>
      </c>
      <c r="BL163" s="16" t="s">
        <v>159</v>
      </c>
      <c r="BM163" s="160" t="s">
        <v>832</v>
      </c>
    </row>
    <row r="164" spans="1:65" s="2" customFormat="1" ht="19.5" x14ac:dyDescent="0.2">
      <c r="A164" s="28"/>
      <c r="B164" s="29"/>
      <c r="C164" s="28"/>
      <c r="D164" s="162" t="s">
        <v>161</v>
      </c>
      <c r="E164" s="28"/>
      <c r="F164" s="163" t="s">
        <v>210</v>
      </c>
      <c r="G164" s="28"/>
      <c r="H164" s="28"/>
      <c r="I164" s="28"/>
      <c r="J164" s="28"/>
      <c r="K164" s="28"/>
      <c r="L164" s="28"/>
      <c r="M164" s="29"/>
      <c r="N164" s="189"/>
      <c r="O164" s="190"/>
      <c r="P164" s="191"/>
      <c r="Q164" s="191"/>
      <c r="R164" s="191"/>
      <c r="S164" s="191"/>
      <c r="T164" s="191"/>
      <c r="U164" s="191"/>
      <c r="V164" s="191"/>
      <c r="W164" s="191"/>
      <c r="X164" s="192"/>
      <c r="Y164" s="28"/>
      <c r="Z164" s="28"/>
      <c r="AA164" s="201">
        <f>SUM(AA3:AA163)</f>
        <v>0</v>
      </c>
      <c r="AB164" s="202">
        <f>SUM(AB3:AB163)</f>
        <v>0</v>
      </c>
      <c r="AC164" s="28"/>
      <c r="AD164" s="28"/>
      <c r="AE164" s="28"/>
      <c r="AT164" s="16" t="s">
        <v>161</v>
      </c>
      <c r="AU164" s="16" t="s">
        <v>86</v>
      </c>
    </row>
    <row r="165" spans="1:65" s="2" customFormat="1" ht="6.95" customHeight="1" thickBot="1" x14ac:dyDescent="0.25">
      <c r="A165" s="28"/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29"/>
      <c r="N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03" t="s">
        <v>841</v>
      </c>
      <c r="AB165" s="204" t="s">
        <v>842</v>
      </c>
      <c r="AC165" s="28"/>
      <c r="AD165" s="28"/>
      <c r="AE165" s="28"/>
    </row>
    <row r="168" spans="1:65" x14ac:dyDescent="0.2">
      <c r="J168" s="193" t="s">
        <v>839</v>
      </c>
      <c r="K168" s="194">
        <f>AB164</f>
        <v>0</v>
      </c>
    </row>
    <row r="169" spans="1:65" x14ac:dyDescent="0.2">
      <c r="J169" s="193"/>
      <c r="K169" s="193"/>
    </row>
    <row r="170" spans="1:65" x14ac:dyDescent="0.2">
      <c r="J170" s="193" t="s">
        <v>838</v>
      </c>
      <c r="K170" s="194">
        <f>AA164</f>
        <v>0</v>
      </c>
    </row>
    <row r="171" spans="1:65" x14ac:dyDescent="0.2">
      <c r="J171" s="193"/>
      <c r="K171" s="193"/>
    </row>
    <row r="172" spans="1:65" x14ac:dyDescent="0.2">
      <c r="J172" s="193"/>
      <c r="K172" s="194">
        <f>SUM(K168:K170)</f>
        <v>0</v>
      </c>
    </row>
  </sheetData>
  <autoFilter ref="C123:L164" xr:uid="{00000000-0009-0000-0000-000008000000}"/>
  <mergeCells count="13">
    <mergeCell ref="AA2:AB2"/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Header>&amp;R&amp;"Calibri"&amp;10&amp;K000000Company INTERNAL&amp;1#</oddHead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stavby</vt:lpstr>
      <vt:lpstr>Výsledek</vt:lpstr>
      <vt:lpstr>SO 01.01 - Výsadba stromů</vt:lpstr>
      <vt:lpstr>SO 01.02 - Výsadba keřů</vt:lpstr>
      <vt:lpstr>SO 01.03 - Založení trval...</vt:lpstr>
      <vt:lpstr>SO 01.04 - Trávníky a kvě...</vt:lpstr>
      <vt:lpstr>SO 01.05 - Mobiliář</vt:lpstr>
      <vt:lpstr>SO 01.06 - Následná péče ...</vt:lpstr>
      <vt:lpstr>SO 02.01 - Výsadba stromů...</vt:lpstr>
      <vt:lpstr>SO 02.02 - Následná péče ...</vt:lpstr>
      <vt:lpstr>'Rekapitulace stavby'!Názvy_tisku</vt:lpstr>
      <vt:lpstr>'SO 01.01 - Výsadba stromů'!Názvy_tisku</vt:lpstr>
      <vt:lpstr>'SO 01.02 - Výsadba keřů'!Názvy_tisku</vt:lpstr>
      <vt:lpstr>'SO 01.03 - Založení trval...'!Názvy_tisku</vt:lpstr>
      <vt:lpstr>'SO 01.04 - Trávníky a kvě...'!Názvy_tisku</vt:lpstr>
      <vt:lpstr>'SO 01.05 - Mobiliář'!Názvy_tisku</vt:lpstr>
      <vt:lpstr>'SO 01.06 - Následná péče ...'!Názvy_tisku</vt:lpstr>
      <vt:lpstr>'SO 02.01 - Výsadba stromů...'!Názvy_tisku</vt:lpstr>
      <vt:lpstr>'SO 02.02 - Následná péče ...'!Názvy_tisku</vt:lpstr>
      <vt:lpstr>'Rekapitulace stavby'!Oblast_tisku</vt:lpstr>
      <vt:lpstr>'SO 01.01 - Výsadba stromů'!Oblast_tisku</vt:lpstr>
      <vt:lpstr>'SO 01.02 - Výsadba keřů'!Oblast_tisku</vt:lpstr>
      <vt:lpstr>'SO 01.03 - Založení trval...'!Oblast_tisku</vt:lpstr>
      <vt:lpstr>'SO 01.04 - Trávníky a kvě...'!Oblast_tisku</vt:lpstr>
      <vt:lpstr>'SO 01.05 - Mobiliář'!Oblast_tisku</vt:lpstr>
      <vt:lpstr>'SO 01.06 - Následná péče ...'!Oblast_tisku</vt:lpstr>
      <vt:lpstr>'SO 02.01 - Výsadba stromů...'!Oblast_tisku</vt:lpstr>
      <vt:lpstr>'SO 02.02 - Následná péče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Prinzová</dc:creator>
  <cp:lastModifiedBy>Uživatel systému Windows</cp:lastModifiedBy>
  <cp:lastPrinted>2021-04-26T06:36:10Z</cp:lastPrinted>
  <dcterms:created xsi:type="dcterms:W3CDTF">2021-04-25T10:22:00Z</dcterms:created>
  <dcterms:modified xsi:type="dcterms:W3CDTF">2021-08-02T20:26:51Z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81b7f3-76d5-4bc1-abe7-45a9e5906009_Enabled">
    <vt:lpwstr>true</vt:lpwstr>
  </property>
  <property fmtid="{D5CDD505-2E9C-101B-9397-08002B2CF9AE}" pid="3" name="MSIP_Label_ba81b7f3-76d5-4bc1-abe7-45a9e5906009_SetDate">
    <vt:lpwstr>2021-05-10T08:31:05Z</vt:lpwstr>
  </property>
  <property fmtid="{D5CDD505-2E9C-101B-9397-08002B2CF9AE}" pid="4" name="MSIP_Label_ba81b7f3-76d5-4bc1-abe7-45a9e5906009_Method">
    <vt:lpwstr>Standard</vt:lpwstr>
  </property>
  <property fmtid="{D5CDD505-2E9C-101B-9397-08002B2CF9AE}" pid="5" name="MSIP_Label_ba81b7f3-76d5-4bc1-abe7-45a9e5906009_Name">
    <vt:lpwstr>Company INTERNAL</vt:lpwstr>
  </property>
  <property fmtid="{D5CDD505-2E9C-101B-9397-08002B2CF9AE}" pid="6" name="MSIP_Label_ba81b7f3-76d5-4bc1-abe7-45a9e5906009_SiteId">
    <vt:lpwstr>5d1297a0-4793-467b-b782-9ddf79faa41f</vt:lpwstr>
  </property>
  <property fmtid="{D5CDD505-2E9C-101B-9397-08002B2CF9AE}" pid="7" name="MSIP_Label_ba81b7f3-76d5-4bc1-abe7-45a9e5906009_ActionId">
    <vt:lpwstr>8567c196-25f2-4fb2-8b74-3287c002a881</vt:lpwstr>
  </property>
  <property fmtid="{D5CDD505-2E9C-101B-9397-08002B2CF9AE}" pid="8" name="MSIP_Label_ba81b7f3-76d5-4bc1-abe7-45a9e5906009_ContentBits">
    <vt:lpwstr>1</vt:lpwstr>
  </property>
</Properties>
</file>